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web\"/>
    </mc:Choice>
  </mc:AlternateContent>
  <bookViews>
    <workbookView xWindow="0" yWindow="0" windowWidth="12135" windowHeight="7320" firstSheet="4" activeTab="7"/>
  </bookViews>
  <sheets>
    <sheet name="SAŽETAK" sheetId="10" r:id="rId1"/>
    <sheet name=" Račun prihoda i rashoda" sheetId="3" r:id="rId2"/>
    <sheet name="Prihodi i rashodi po izvorima" sheetId="8" r:id="rId3"/>
    <sheet name="Prihodi i rashodi po izvori (2" sheetId="12" r:id="rId4"/>
    <sheet name="Rashodi prema funkcijskoj kl" sheetId="5" r:id="rId5"/>
    <sheet name="Račun financiranja po izvorima" sheetId="9" r:id="rId6"/>
    <sheet name="Račun financiranja" sheetId="6" r:id="rId7"/>
    <sheet name="POSEBNI DIO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7" l="1"/>
  <c r="G21" i="7"/>
  <c r="G6" i="7"/>
  <c r="F6" i="7"/>
  <c r="F21" i="7"/>
  <c r="G22" i="7"/>
  <c r="I14" i="10" l="1"/>
  <c r="H14" i="10"/>
  <c r="I11" i="10" l="1"/>
  <c r="F10" i="12"/>
  <c r="F36" i="12"/>
  <c r="F28" i="12"/>
  <c r="G25" i="3"/>
  <c r="H27" i="3"/>
  <c r="G27" i="3"/>
  <c r="H16" i="3"/>
  <c r="G16" i="3"/>
  <c r="E11" i="8"/>
  <c r="D10" i="8"/>
  <c r="E12" i="8"/>
  <c r="F27" i="12"/>
  <c r="G21" i="12"/>
  <c r="D12" i="5"/>
  <c r="D11" i="5"/>
  <c r="H103" i="7"/>
  <c r="H84" i="7"/>
  <c r="I84" i="7"/>
  <c r="G84" i="7"/>
  <c r="H68" i="7" l="1"/>
  <c r="H67" i="7" s="1"/>
  <c r="H66" i="7" s="1"/>
  <c r="H65" i="7" s="1"/>
  <c r="I68" i="7"/>
  <c r="I67" i="7" s="1"/>
  <c r="I66" i="7" s="1"/>
  <c r="I65" i="7" s="1"/>
  <c r="G68" i="7"/>
  <c r="G67" i="7" s="1"/>
  <c r="G66" i="7" s="1"/>
  <c r="G65" i="7" s="1"/>
  <c r="H102" i="7" l="1"/>
  <c r="H101" i="7" s="1"/>
  <c r="H100" i="7" s="1"/>
  <c r="I103" i="7"/>
  <c r="I102" i="7" s="1"/>
  <c r="I101" i="7" s="1"/>
  <c r="I100" i="7" s="1"/>
  <c r="G102" i="7"/>
  <c r="G101" i="7" s="1"/>
  <c r="G100" i="7" s="1"/>
  <c r="F25" i="3" l="1"/>
  <c r="D11" i="8"/>
  <c r="F61" i="12"/>
  <c r="F21" i="12"/>
  <c r="F24" i="3" l="1"/>
  <c r="G29" i="10"/>
  <c r="E32" i="8"/>
  <c r="F32" i="8"/>
  <c r="D32" i="8"/>
  <c r="D22" i="8"/>
  <c r="D14" i="8"/>
  <c r="I91" i="7" l="1"/>
  <c r="G35" i="10"/>
  <c r="G34" i="10"/>
  <c r="I13" i="10"/>
  <c r="J13" i="10"/>
  <c r="H13" i="10"/>
  <c r="E25" i="3"/>
  <c r="C28" i="8" l="1"/>
  <c r="H10" i="7" l="1"/>
  <c r="H9" i="7" s="1"/>
  <c r="H8" i="7" s="1"/>
  <c r="H7" i="7" s="1"/>
  <c r="I10" i="7"/>
  <c r="I9" i="7" s="1"/>
  <c r="I8" i="7" s="1"/>
  <c r="I7" i="7" s="1"/>
  <c r="H35" i="7"/>
  <c r="H21" i="7" s="1"/>
  <c r="I35" i="7"/>
  <c r="I21" i="7" s="1"/>
  <c r="H79" i="7"/>
  <c r="I79" i="7"/>
  <c r="H91" i="7"/>
  <c r="G91" i="7"/>
  <c r="G79" i="7"/>
  <c r="G35" i="7"/>
  <c r="G10" i="7"/>
  <c r="G9" i="7" s="1"/>
  <c r="G8" i="7" s="1"/>
  <c r="G7" i="7" s="1"/>
  <c r="I6" i="7" l="1"/>
  <c r="D10" i="5"/>
  <c r="H6" i="7"/>
  <c r="E10" i="5" s="1"/>
  <c r="C11" i="5"/>
  <c r="C10" i="5"/>
  <c r="H61" i="12"/>
  <c r="H60" i="12" s="1"/>
  <c r="H52" i="12"/>
  <c r="H44" i="12"/>
  <c r="H36" i="12"/>
  <c r="H28" i="12"/>
  <c r="H21" i="12"/>
  <c r="G18" i="12"/>
  <c r="H18" i="12"/>
  <c r="F18" i="12"/>
  <c r="H16" i="12"/>
  <c r="G10" i="12"/>
  <c r="H10" i="12"/>
  <c r="F9" i="12"/>
  <c r="G61" i="12"/>
  <c r="G60" i="12" s="1"/>
  <c r="F60" i="12"/>
  <c r="E61" i="12"/>
  <c r="E60" i="12" s="1"/>
  <c r="G52" i="12"/>
  <c r="F52" i="12"/>
  <c r="E52" i="12"/>
  <c r="G44" i="12"/>
  <c r="F44" i="12"/>
  <c r="E44" i="12"/>
  <c r="G36" i="12"/>
  <c r="E36" i="12"/>
  <c r="G28" i="12"/>
  <c r="E28" i="12"/>
  <c r="E23" i="12"/>
  <c r="E21" i="12" s="1"/>
  <c r="E18" i="12"/>
  <c r="F16" i="12"/>
  <c r="E16" i="12"/>
  <c r="E10" i="12"/>
  <c r="D18" i="8"/>
  <c r="E28" i="8"/>
  <c r="F29" i="8"/>
  <c r="F28" i="8" s="1"/>
  <c r="E29" i="8"/>
  <c r="D29" i="8"/>
  <c r="D28" i="8" s="1"/>
  <c r="C29" i="8"/>
  <c r="F13" i="8"/>
  <c r="F15" i="8"/>
  <c r="F16" i="8"/>
  <c r="F17" i="8"/>
  <c r="E23" i="8"/>
  <c r="F23" i="8" s="1"/>
  <c r="F12" i="8"/>
  <c r="E13" i="8"/>
  <c r="E14" i="8"/>
  <c r="F14" i="8" s="1"/>
  <c r="E15" i="8"/>
  <c r="E16" i="8"/>
  <c r="E17" i="8"/>
  <c r="E22" i="8"/>
  <c r="F22" i="8" s="1"/>
  <c r="F11" i="8"/>
  <c r="D16" i="8"/>
  <c r="C10" i="8"/>
  <c r="C18" i="8"/>
  <c r="C16" i="8"/>
  <c r="C11" i="8"/>
  <c r="G28" i="3"/>
  <c r="H28" i="3"/>
  <c r="G29" i="3"/>
  <c r="H29" i="3"/>
  <c r="G30" i="3"/>
  <c r="H30" i="3"/>
  <c r="G31" i="3"/>
  <c r="H31" i="3"/>
  <c r="H26" i="3"/>
  <c r="G26" i="3"/>
  <c r="E24" i="3"/>
  <c r="E30" i="3"/>
  <c r="H9" i="12" l="1"/>
  <c r="G9" i="12"/>
  <c r="H12" i="10"/>
  <c r="G27" i="12"/>
  <c r="E27" i="12"/>
  <c r="H27" i="12"/>
  <c r="E9" i="12"/>
  <c r="E18" i="8"/>
  <c r="H25" i="3" l="1"/>
  <c r="I12" i="10"/>
  <c r="G24" i="3"/>
  <c r="F18" i="8"/>
  <c r="F10" i="8" s="1"/>
  <c r="E10" i="8"/>
  <c r="H24" i="3" l="1"/>
  <c r="J12" i="10"/>
  <c r="G11" i="3"/>
  <c r="H11" i="3"/>
  <c r="F11" i="3"/>
  <c r="E10" i="3"/>
  <c r="E11" i="3"/>
  <c r="G11" i="10"/>
  <c r="H10" i="3" l="1"/>
  <c r="J8" i="10" s="1"/>
  <c r="J9" i="10"/>
  <c r="G10" i="3"/>
  <c r="I8" i="10" s="1"/>
  <c r="I9" i="10"/>
  <c r="F10" i="3"/>
  <c r="H8" i="10" s="1"/>
  <c r="H9" i="10"/>
  <c r="J11" i="10"/>
  <c r="H11" i="10"/>
  <c r="G8" i="10"/>
  <c r="G14" i="10" s="1"/>
  <c r="J14" i="10" l="1"/>
  <c r="H29" i="10"/>
  <c r="H34" i="10" s="1"/>
  <c r="H35" i="10" s="1"/>
  <c r="I28" i="10"/>
  <c r="I29" i="10" s="1"/>
  <c r="I34" i="10" s="1"/>
  <c r="I35" i="10" s="1"/>
  <c r="J28" i="10"/>
  <c r="H28" i="10"/>
  <c r="F10" i="5"/>
  <c r="J29" i="10" l="1"/>
  <c r="J34" i="10" s="1"/>
  <c r="J35" i="10" s="1"/>
</calcChain>
</file>

<file path=xl/sharedStrings.xml><?xml version="1.0" encoding="utf-8"?>
<sst xmlns="http://schemas.openxmlformats.org/spreadsheetml/2006/main" count="444" uniqueCount="190">
  <si>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</si>
  <si>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</si>
  <si>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</si>
  <si>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</si>
  <si>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</si>
  <si>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</si>
  <si>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</si>
  <si>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</si>
  <si>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</si>
  <si>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</si>
  <si>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</si>
  <si>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</si>
  <si>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</si>
  <si>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</si>
  <si>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</si>
  <si>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</si>
  <si>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</si>
  <si>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</si>
  <si>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</si>
  <si>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</si>
  <si>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</si>
  <si>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</si>
  <si>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</si>
  <si>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</si>
  <si>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</si>
  <si>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</si>
  <si>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</si>
  <si>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</si>
  <si>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</si>
  <si>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</si>
  <si>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</si>
  <si>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</si>
  <si>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</si>
  <si>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</si>
  <si>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</si>
  <si>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</si>
  <si>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</si>
  <si>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</si>
  <si>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</si>
  <si>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</si>
  <si>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</si>
  <si>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</si>
  <si>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</si>
  <si>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</si>
  <si>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</si>
  <si>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</si>
  <si>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</si>
  <si>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</si>
  <si>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</si>
  <si>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</si>
  <si>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</si>
  <si>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</si>
  <si>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</si>
  <si>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</si>
  <si>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</si>
  <si>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</si>
  <si>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</si>
  <si>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</si>
  <si>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</si>
  <si>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</si>
  <si>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</si>
  <si>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</si>
  <si>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</si>
  <si>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</si>
  <si>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</si>
  <si>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</si>
  <si>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</si>
  <si>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</si>
  <si>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</si>
  <si>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</si>
  <si>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</si>
  <si>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</si>
  <si>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</si>
  <si>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</si>
  <si>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</si>
  <si>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</si>
  <si>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</si>
  <si>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Pomoći temeljem prijenosa EU sredstava</t>
  </si>
  <si>
    <t>Prihodi od imovine</t>
  </si>
  <si>
    <t>Prihodi od upravnih i administrativnih
pristojbi, pristojbi po posebnim
propisima i naknada</t>
  </si>
  <si>
    <t>Prihodi od prodaje proizvoda i roba
te pruženih usluga i prihodi od donacije</t>
  </si>
  <si>
    <t>Financijski rashodi</t>
  </si>
  <si>
    <t>Naknade građanima i kućanstvima 
na temelju osiguranja i druge naknade</t>
  </si>
  <si>
    <t>Ostali rashodi</t>
  </si>
  <si>
    <t>12 Prihodi za decentralizirane funkcije</t>
  </si>
  <si>
    <t>11 Opći prihodi i primici
Prihodi od Grada</t>
  </si>
  <si>
    <t>31 Ostali vlastiti prihodi</t>
  </si>
  <si>
    <t>53 Pomoći iz državnog proračuns</t>
  </si>
  <si>
    <t>54 Pomoći iz županijskog proračuna</t>
  </si>
  <si>
    <t>52 Pomoći EU</t>
  </si>
  <si>
    <t>6 Donacije</t>
  </si>
  <si>
    <t>61 Donacije</t>
  </si>
  <si>
    <t>Izvor</t>
  </si>
  <si>
    <t>Pomoći iz drž. proračuna</t>
  </si>
  <si>
    <t>Pomoći iz žup. proračuna</t>
  </si>
  <si>
    <t>Prihodi od upravnih i administrativnih pristojbi, pristojbi po posebnim propisima i naknada</t>
  </si>
  <si>
    <t>Ostali prihodi za posebne namjene</t>
  </si>
  <si>
    <t>Prihodi od prodaje proizvoda i robe te pruženih usluga, prihodi od donacija te povrati po protesnim jamstvima</t>
  </si>
  <si>
    <t>Vlastiti prihodi</t>
  </si>
  <si>
    <t>Prihodi od Grada</t>
  </si>
  <si>
    <t>Prihodi za decentr. funkcije</t>
  </si>
  <si>
    <t>RASHODI POSLOVANJA</t>
  </si>
  <si>
    <t>Prihodi za decentr. funcije</t>
  </si>
  <si>
    <t>Prihodi za posebne namjene</t>
  </si>
  <si>
    <t>Prihodi za decentr. Funcije</t>
  </si>
  <si>
    <t>Donacije</t>
  </si>
  <si>
    <t>09 Obrazovanje</t>
  </si>
  <si>
    <t>091 Predškolsko i osnovno obrazovanje</t>
  </si>
  <si>
    <t>096 Dodatne usluge u obrazovanju</t>
  </si>
  <si>
    <t>REDOVNA PROGRAMSKA DJELATNOST OSNOVNIH ŠKOLA</t>
  </si>
  <si>
    <t>Izvor 1.2.1.</t>
  </si>
  <si>
    <t>POREZNI PRIHODI ZA DECENTRALIZIRANE FUNKCIJE</t>
  </si>
  <si>
    <t>ŠIRE JAVNE POTREBE-IZNAD MINIMALNOG STANDARDA</t>
  </si>
  <si>
    <t>Izvor 1.1.1.</t>
  </si>
  <si>
    <t>IZVANNASTAVNE I IZVANŠKOLSKE AKTIVNOSTI</t>
  </si>
  <si>
    <t>Izvor 3.1.1.</t>
  </si>
  <si>
    <t>PRIHODI OD GRADA</t>
  </si>
  <si>
    <t>DIOKLECIJANOVA ŠKRINJICA</t>
  </si>
  <si>
    <t>PROJEKT E-ŠKOLE</t>
  </si>
  <si>
    <t>NABAVKA ŠKOLSKE LEKTIRE</t>
  </si>
  <si>
    <t>GLAVNI PROGRAM S02</t>
  </si>
  <si>
    <t>Program S02 3200</t>
  </si>
  <si>
    <t>DECENTRALIZIRANE FUNKCIJE-MINIMALNI FIN.STANDARD</t>
  </si>
  <si>
    <t>OSNOVNO ŠKOLSKO OBRAZOVANJE</t>
  </si>
  <si>
    <t>Aktivnost S02 3200A320001</t>
  </si>
  <si>
    <t>Aktivnost S02 3200K320001</t>
  </si>
  <si>
    <t>Aktivnost S02 3201A320102</t>
  </si>
  <si>
    <t>Aktivnost S02 3201A320104</t>
  </si>
  <si>
    <t>NABAVKA UDŽBENIKA I PRIBORA</t>
  </si>
  <si>
    <t xml:space="preserve">Izvor 5.3.1. </t>
  </si>
  <si>
    <t>Naknade građanima i kućanstvima na temelju osiguranja</t>
  </si>
  <si>
    <t>POMOĆI IZ DRŽAVNOG PRORAČUNA</t>
  </si>
  <si>
    <t>Aktivnost S02 3201A320105</t>
  </si>
  <si>
    <t>PROMETNI ODGOJ I SIGURNOST U PROMETU-poligon</t>
  </si>
  <si>
    <t>Aktivnost S02 3201A320106</t>
  </si>
  <si>
    <t>Aktivnost S02 3201A320107</t>
  </si>
  <si>
    <t>BLAGO NAŠEG MARJANA</t>
  </si>
  <si>
    <t>Aktivnost S02 3201A320110</t>
  </si>
  <si>
    <t>SUSTAV VIDEONADZORA</t>
  </si>
  <si>
    <t>Aktivnost S02 3201A320111</t>
  </si>
  <si>
    <t>HITNE INTERVENCIJE</t>
  </si>
  <si>
    <t>Aktivnost S02 3201A320113</t>
  </si>
  <si>
    <t>Aktivnost S02 3201A320114</t>
  </si>
  <si>
    <t>VLASTITA I NAMJENSKA SREDSTVA OSNOVNIH ŠKOLA</t>
  </si>
  <si>
    <t>Aktivnost S02 3201T320105</t>
  </si>
  <si>
    <t>EU PROJEKT " S POMOĆNIKOM MOGU BOLJE"</t>
  </si>
  <si>
    <t>Aktivnost S02 3201T320107</t>
  </si>
  <si>
    <t>PREHRANA UČENIKA</t>
  </si>
  <si>
    <t>PROGRAM S02 3202</t>
  </si>
  <si>
    <t>KAPITALNA ULAGANJA NA OBJEKTIMA OŠ</t>
  </si>
  <si>
    <t>Aktivnost S02 3202K320201</t>
  </si>
  <si>
    <t>KUPNJA OPREME ZA OSNOVNE ŠKOLE</t>
  </si>
  <si>
    <t>Aktivnost S02 3202K320250</t>
  </si>
  <si>
    <t xml:space="preserve">PROGRAM S02 3203 </t>
  </si>
  <si>
    <t>RASHODI ZA ZAPOSLENE U OŠ</t>
  </si>
  <si>
    <t>Aktivnost S02 3203A320301</t>
  </si>
  <si>
    <t>Aktivnost S02 3200A320002</t>
  </si>
  <si>
    <t>REDOVNO ODRŽAVANJE OBJEKATA OSNOVNIH ŠKOLA</t>
  </si>
  <si>
    <t>OPĆI PRIHODI I PRIMICI</t>
  </si>
  <si>
    <t>Izvor 5.</t>
  </si>
  <si>
    <t>POMOĆI</t>
  </si>
  <si>
    <t>Izvor 1.</t>
  </si>
  <si>
    <t xml:space="preserve">Izvor 5. </t>
  </si>
  <si>
    <t xml:space="preserve">POMOĆI </t>
  </si>
  <si>
    <t>Izvor 3.</t>
  </si>
  <si>
    <t>VLASTITI PRIHODI</t>
  </si>
  <si>
    <t>OSTALI VLASTITI PRIHODI</t>
  </si>
  <si>
    <t>Izvor 5</t>
  </si>
  <si>
    <t>KAPITALNA ULAGANJA U OPREMU-DECENT.SREDSTVA (200/RAZR.ODJELU)</t>
  </si>
  <si>
    <t>PROGRAM S02 3201</t>
  </si>
  <si>
    <t>Ravnateljica:</t>
  </si>
  <si>
    <t xml:space="preserve">Izvor 5.1.1. </t>
  </si>
  <si>
    <t>POMOĆI OD MEĐUNARODNIH ORGANIZACIJA I TIJELA EU-PK</t>
  </si>
  <si>
    <t xml:space="preserve">EU PROJEKT OŠ </t>
  </si>
  <si>
    <t>Aktivnost S02 3201T320103</t>
  </si>
  <si>
    <t>Pomoći od međunarodnih organizacija i tijela</t>
  </si>
  <si>
    <t>Željka Ninčević, prof.</t>
  </si>
  <si>
    <t>Željka Ninčević prof.</t>
  </si>
  <si>
    <t>Rezultat poslovanja</t>
  </si>
  <si>
    <t>Izvor 6.</t>
  </si>
  <si>
    <t>Izvor 6.1.1.</t>
  </si>
  <si>
    <t>DONACIJE</t>
  </si>
  <si>
    <t>DONACIJE-PK</t>
  </si>
  <si>
    <t>Izvor 4.</t>
  </si>
  <si>
    <t>Izvor 4.3.1.</t>
  </si>
  <si>
    <t>PRIHODI ZA POSEBNE NAMJENE</t>
  </si>
  <si>
    <t>PRIHODI ZA POSEBNE NAMJENE-PK</t>
  </si>
  <si>
    <t>Izvor 5.4.1.</t>
  </si>
  <si>
    <t>POMOĆI IZ ŽUPANIJSKOG PRORAČUNA-PK</t>
  </si>
  <si>
    <t>53 Pomoći iz državnog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</si>
</sst>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quotePrefix="1" applyFont="1" applyFill="1" applyBorder="1" applyAlignment="1">
      <alignment horizontal="center" vertical="center" wrapText="1" shrinkToFit="1"/>
    </xf>
    <xf numFmtId="0" fontId="9" fillId="2" borderId="3" xfId="0" quotePrefix="1" applyFont="1" applyFill="1" applyBorder="1" applyAlignment="1">
      <alignment horizontal="center" vertical="center" wrapText="1" shrinkToFit="1"/>
    </xf>
    <xf numFmtId="0" fontId="8" fillId="2" borderId="3" xfId="0" quotePrefix="1" applyFont="1" applyFill="1" applyBorder="1" applyAlignment="1">
      <alignment horizontal="center" vertical="center" wrapText="1" shrinkToFit="1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center" vertical="center"/>
    </xf>
    <xf numFmtId="0" fontId="19" fillId="2" borderId="3" xfId="0" quotePrefix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3" fontId="20" fillId="2" borderId="3" xfId="0" applyNumberFormat="1" applyFont="1" applyFill="1" applyBorder="1" applyAlignment="1">
      <alignment horizontal="center" vertical="center"/>
    </xf>
    <xf numFmtId="3" fontId="9" fillId="4" borderId="1" xfId="0" quotePrefix="1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 applyProtection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center" vertical="center"/>
    </xf>
    <xf numFmtId="3" fontId="6" fillId="3" borderId="3" xfId="0" quotePrefix="1" applyNumberFormat="1" applyFont="1" applyFill="1" applyBorder="1" applyAlignment="1">
      <alignment horizontal="center" vertical="center"/>
    </xf>
    <xf numFmtId="3" fontId="9" fillId="3" borderId="1" xfId="0" quotePrefix="1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shrinkToFit="1"/>
    </xf>
    <xf numFmtId="4" fontId="6" fillId="2" borderId="3" xfId="0" applyNumberFormat="1" applyFont="1" applyFill="1" applyBorder="1" applyAlignment="1">
      <alignment horizontal="center" vertical="center" wrapText="1" shrinkToFit="1"/>
    </xf>
    <xf numFmtId="3" fontId="6" fillId="2" borderId="3" xfId="0" applyNumberFormat="1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9" fillId="2" borderId="3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shrinkToFit="1"/>
    </xf>
    <xf numFmtId="0" fontId="9" fillId="2" borderId="3" xfId="0" quotePrefix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vertical="center" wrapText="1"/>
    </xf>
    <xf numFmtId="0" fontId="21" fillId="0" borderId="3" xfId="0" applyFont="1" applyBorder="1"/>
    <xf numFmtId="0" fontId="22" fillId="0" borderId="3" xfId="0" applyFont="1" applyBorder="1"/>
    <xf numFmtId="4" fontId="21" fillId="0" borderId="3" xfId="0" applyNumberFormat="1" applyFont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9" fillId="4" borderId="1" xfId="0" quotePrefix="1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 applyProtection="1">
      <alignment horizontal="center" vertical="center" wrapText="1"/>
    </xf>
    <xf numFmtId="4" fontId="9" fillId="3" borderId="1" xfId="0" quotePrefix="1" applyNumberFormat="1" applyFont="1" applyFill="1" applyBorder="1" applyAlignment="1">
      <alignment horizontal="center" vertical="center"/>
    </xf>
    <xf numFmtId="4" fontId="9" fillId="3" borderId="3" xfId="0" quotePrefix="1" applyNumberFormat="1" applyFont="1" applyFill="1" applyBorder="1" applyAlignment="1">
      <alignment horizontal="center" vertical="center"/>
    </xf>
    <xf numFmtId="0" fontId="21" fillId="5" borderId="3" xfId="0" applyFont="1" applyFill="1" applyBorder="1"/>
    <xf numFmtId="4" fontId="21" fillId="5" borderId="3" xfId="0" applyNumberFormat="1" applyFont="1" applyFill="1" applyBorder="1" applyAlignment="1">
      <alignment horizontal="center" vertical="center"/>
    </xf>
    <xf numFmtId="0" fontId="23" fillId="5" borderId="3" xfId="0" applyFont="1" applyFill="1" applyBorder="1"/>
    <xf numFmtId="0" fontId="24" fillId="5" borderId="3" xfId="0" applyFont="1" applyFill="1" applyBorder="1"/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Alignment="1"/>
    <xf numFmtId="4" fontId="21" fillId="0" borderId="3" xfId="0" applyNumberFormat="1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213746</xdr:colOff>
      <xdr:row>42</xdr:row>
      <xdr:rowOff>175743</xdr:rowOff>
    </xdr:from>
    <xdr:to>
      <xdr:col>9</xdr:col>
      <xdr:colOff>1630680</xdr:colOff>
      <xdr:row>43</xdr:row>
      <xdr:rowOff>7620</xdr:rowOff>
    </xdr:to>
    <xdr:cxnSp macro="">
      <xdr:nvCxnSpPr>
        <xdr:cNvPr id="2" name="Ravni poveznik 1"/>
        <xdr:cNvCxnSpPr/>
      </xdr:nvCxnSpPr>
      <xdr:spPr>
        <a:xfrm>
          <a:off x="9601586" y="9738843"/>
          <a:ext cx="3154294" cy="147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175646</xdr:colOff>
      <xdr:row>34</xdr:row>
      <xdr:rowOff>181337</xdr:rowOff>
    </xdr:from>
    <xdr:to>
      <xdr:col>7</xdr:col>
      <xdr:colOff>1564608</xdr:colOff>
      <xdr:row>35</xdr:row>
      <xdr:rowOff>8102</xdr:rowOff>
    </xdr:to>
    <xdr:cxnSp macro="">
      <xdr:nvCxnSpPr>
        <xdr:cNvPr id="3" name="Ravni poveznik 2"/>
        <xdr:cNvCxnSpPr/>
      </xdr:nvCxnSpPr>
      <xdr:spPr>
        <a:xfrm flipV="1">
          <a:off x="9052946" y="10056857"/>
          <a:ext cx="3126322" cy="96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190886</xdr:colOff>
      <xdr:row>38</xdr:row>
      <xdr:rowOff>173717</xdr:rowOff>
    </xdr:from>
    <xdr:to>
      <xdr:col>5</xdr:col>
      <xdr:colOff>1579848</xdr:colOff>
      <xdr:row>39</xdr:row>
      <xdr:rowOff>482</xdr:rowOff>
    </xdr:to>
    <xdr:cxnSp macro="">
      <xdr:nvCxnSpPr>
        <xdr:cNvPr id="3" name="Ravni poveznik 2"/>
        <xdr:cNvCxnSpPr/>
      </xdr:nvCxnSpPr>
      <xdr:spPr>
        <a:xfrm flipV="1">
          <a:off x="7635626" y="11093177"/>
          <a:ext cx="3126322" cy="96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198506</xdr:colOff>
      <xdr:row>72</xdr:row>
      <xdr:rowOff>7620</xdr:rowOff>
    </xdr:from>
    <xdr:to>
      <xdr:col>7</xdr:col>
      <xdr:colOff>1554480</xdr:colOff>
      <xdr:row>72</xdr:row>
      <xdr:rowOff>8103</xdr:rowOff>
    </xdr:to>
    <xdr:cxnSp macro="">
      <xdr:nvCxnSpPr>
        <xdr:cNvPr id="3" name="Ravni poveznik 2"/>
        <xdr:cNvCxnSpPr/>
      </xdr:nvCxnSpPr>
      <xdr:spPr>
        <a:xfrm flipV="1">
          <a:off x="9914006" y="13929360"/>
          <a:ext cx="3093334" cy="4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17</xdr:row>
      <xdr:rowOff>6078</xdr:rowOff>
    </xdr:from>
    <xdr:to>
      <xdr:col>5</xdr:col>
      <xdr:colOff>1549368</xdr:colOff>
      <xdr:row>17</xdr:row>
      <xdr:rowOff>7620</xdr:rowOff>
    </xdr:to>
    <xdr:cxnSp macro="">
      <xdr:nvCxnSpPr>
        <xdr:cNvPr id="4" name="Ravni poveznik 3"/>
        <xdr:cNvCxnSpPr/>
      </xdr:nvCxnSpPr>
      <xdr:spPr>
        <a:xfrm flipV="1">
          <a:off x="7924800" y="3884658"/>
          <a:ext cx="3157188" cy="15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20</xdr:row>
      <xdr:rowOff>0</xdr:rowOff>
    </xdr:from>
    <xdr:to>
      <xdr:col>5</xdr:col>
      <xdr:colOff>1592580</xdr:colOff>
      <xdr:row>20</xdr:row>
      <xdr:rowOff>0</xdr:rowOff>
    </xdr:to>
    <xdr:cxnSp macro="">
      <xdr:nvCxnSpPr>
        <xdr:cNvPr id="4" name="Ravni poveznik 3"/>
        <xdr:cNvCxnSpPr/>
      </xdr:nvCxnSpPr>
      <xdr:spPr>
        <a:xfrm>
          <a:off x="7086600" y="4648200"/>
          <a:ext cx="31927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18</xdr:row>
      <xdr:rowOff>6078</xdr:rowOff>
    </xdr:from>
    <xdr:to>
      <xdr:col>7</xdr:col>
      <xdr:colOff>1564608</xdr:colOff>
      <xdr:row>18</xdr:row>
      <xdr:rowOff>7620</xdr:rowOff>
    </xdr:to>
    <xdr:cxnSp macro="">
      <xdr:nvCxnSpPr>
        <xdr:cNvPr id="4" name="Ravni poveznik 3"/>
        <xdr:cNvCxnSpPr/>
      </xdr:nvCxnSpPr>
      <xdr:spPr>
        <a:xfrm flipV="1">
          <a:off x="8221980" y="4440918"/>
          <a:ext cx="3119088" cy="15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107</xdr:row>
      <xdr:rowOff>175260</xdr:rowOff>
    </xdr:from>
    <xdr:to>
      <xdr:col>8</xdr:col>
      <xdr:colOff>1645920</xdr:colOff>
      <xdr:row>108</xdr:row>
      <xdr:rowOff>0</xdr:rowOff>
    </xdr:to>
    <xdr:cxnSp macro="">
      <xdr:nvCxnSpPr>
        <xdr:cNvPr id="9" name="Ravni poveznik 8"/>
        <xdr:cNvCxnSpPr/>
      </xdr:nvCxnSpPr>
      <xdr:spPr>
        <a:xfrm>
          <a:off x="11437620" y="16855440"/>
          <a:ext cx="321564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5" workbookViewId="0">
      <selection activeCell="I15" sqref="I1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4" t="s">
        <v>33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114" t="s">
        <v>19</v>
      </c>
      <c r="B3" s="114"/>
      <c r="C3" s="114"/>
      <c r="D3" s="114"/>
      <c r="E3" s="114"/>
      <c r="F3" s="114"/>
      <c r="G3" s="114"/>
      <c r="H3" s="114"/>
      <c r="I3" s="115"/>
      <c r="J3" s="115"/>
    </row>
    <row r="4" spans="1:10" ht="18" x14ac:dyDescent="0.25">
      <c r="A4" s="13"/>
      <c r="B4" s="13"/>
      <c r="C4" s="13"/>
      <c r="D4" s="13"/>
      <c r="E4" s="13"/>
      <c r="F4" s="13"/>
      <c r="G4" s="13"/>
      <c r="H4" s="13"/>
      <c r="I4" s="5"/>
      <c r="J4" s="5"/>
    </row>
    <row r="5" spans="1:10" ht="15.75" x14ac:dyDescent="0.25">
      <c r="A5" s="114" t="s">
        <v>25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18" t="s">
        <v>38</v>
      </c>
    </row>
    <row r="7" spans="1:10" ht="25.5" x14ac:dyDescent="0.25">
      <c r="A7" s="14"/>
      <c r="B7" s="15"/>
      <c r="C7" s="15"/>
      <c r="D7" s="16"/>
      <c r="E7" s="17"/>
      <c r="F7" s="3" t="s">
        <v>39</v>
      </c>
      <c r="G7" s="3" t="s">
        <v>37</v>
      </c>
      <c r="H7" s="3" t="s">
        <v>47</v>
      </c>
      <c r="I7" s="3" t="s">
        <v>48</v>
      </c>
      <c r="J7" s="3" t="s">
        <v>49</v>
      </c>
    </row>
    <row r="8" spans="1:10" x14ac:dyDescent="0.25">
      <c r="A8" s="117" t="s">
        <v>0</v>
      </c>
      <c r="B8" s="118"/>
      <c r="C8" s="118"/>
      <c r="D8" s="118"/>
      <c r="E8" s="119"/>
      <c r="F8" s="69"/>
      <c r="G8" s="97">
        <f t="shared" ref="G8" si="0">G9+G10</f>
        <v>366221</v>
      </c>
      <c r="H8" s="97">
        <f>' Račun prihoda i rashoda'!F10</f>
        <v>613211</v>
      </c>
      <c r="I8" s="97">
        <f>' Račun prihoda i rashoda'!G10</f>
        <v>612761</v>
      </c>
      <c r="J8" s="97">
        <f>' Račun prihoda i rashoda'!H10</f>
        <v>612761</v>
      </c>
    </row>
    <row r="9" spans="1:10" x14ac:dyDescent="0.25">
      <c r="A9" s="120" t="s">
        <v>41</v>
      </c>
      <c r="B9" s="121"/>
      <c r="C9" s="121"/>
      <c r="D9" s="121"/>
      <c r="E9" s="113"/>
      <c r="F9" s="70"/>
      <c r="G9" s="98">
        <v>366221</v>
      </c>
      <c r="H9" s="98">
        <f>' Račun prihoda i rashoda'!F11</f>
        <v>613211</v>
      </c>
      <c r="I9" s="98">
        <f>' Račun prihoda i rashoda'!G11</f>
        <v>612761</v>
      </c>
      <c r="J9" s="98">
        <f>' Račun prihoda i rashoda'!H11</f>
        <v>612761</v>
      </c>
    </row>
    <row r="10" spans="1:10" x14ac:dyDescent="0.25">
      <c r="A10" s="122" t="s">
        <v>42</v>
      </c>
      <c r="B10" s="113"/>
      <c r="C10" s="113"/>
      <c r="D10" s="113"/>
      <c r="E10" s="113"/>
      <c r="F10" s="70"/>
      <c r="G10" s="98">
        <v>0</v>
      </c>
      <c r="H10" s="98">
        <v>0</v>
      </c>
      <c r="I10" s="98">
        <v>0</v>
      </c>
      <c r="J10" s="98">
        <v>0</v>
      </c>
    </row>
    <row r="11" spans="1:10" x14ac:dyDescent="0.25">
      <c r="A11" s="19" t="s">
        <v>1</v>
      </c>
      <c r="B11" s="24"/>
      <c r="C11" s="24"/>
      <c r="D11" s="24"/>
      <c r="E11" s="24"/>
      <c r="F11" s="69"/>
      <c r="G11" s="97">
        <f t="shared" ref="G11:J11" si="1">G12+G13</f>
        <v>362211</v>
      </c>
      <c r="H11" s="97">
        <f t="shared" si="1"/>
        <v>610401</v>
      </c>
      <c r="I11" s="97">
        <f>I12+I13</f>
        <v>609951</v>
      </c>
      <c r="J11" s="97">
        <f t="shared" si="1"/>
        <v>609951</v>
      </c>
    </row>
    <row r="12" spans="1:10" x14ac:dyDescent="0.25">
      <c r="A12" s="123" t="s">
        <v>43</v>
      </c>
      <c r="B12" s="121"/>
      <c r="C12" s="121"/>
      <c r="D12" s="121"/>
      <c r="E12" s="121"/>
      <c r="F12" s="70"/>
      <c r="G12" s="98">
        <v>356557</v>
      </c>
      <c r="H12" s="98">
        <f>' Račun prihoda i rashoda'!F25</f>
        <v>605521</v>
      </c>
      <c r="I12" s="98">
        <f>' Račun prihoda i rashoda'!G25</f>
        <v>605071</v>
      </c>
      <c r="J12" s="98">
        <f>' Račun prihoda i rashoda'!H25</f>
        <v>605071</v>
      </c>
    </row>
    <row r="13" spans="1:10" x14ac:dyDescent="0.25">
      <c r="A13" s="112" t="s">
        <v>44</v>
      </c>
      <c r="B13" s="113"/>
      <c r="C13" s="113"/>
      <c r="D13" s="113"/>
      <c r="E13" s="113"/>
      <c r="F13" s="67"/>
      <c r="G13" s="99">
        <v>5654</v>
      </c>
      <c r="H13" s="99">
        <f>' Račun prihoda i rashoda'!F30</f>
        <v>4880</v>
      </c>
      <c r="I13" s="99">
        <f>' Račun prihoda i rashoda'!G30</f>
        <v>4880</v>
      </c>
      <c r="J13" s="99">
        <f>' Račun prihoda i rashoda'!H30</f>
        <v>4880</v>
      </c>
    </row>
    <row r="14" spans="1:10" x14ac:dyDescent="0.25">
      <c r="A14" s="124" t="s">
        <v>69</v>
      </c>
      <c r="B14" s="118"/>
      <c r="C14" s="118"/>
      <c r="D14" s="118"/>
      <c r="E14" s="118"/>
      <c r="F14" s="69"/>
      <c r="G14" s="97">
        <f t="shared" ref="G14:J14" si="2">G8-G11</f>
        <v>4010</v>
      </c>
      <c r="H14" s="97">
        <f>H8-H11</f>
        <v>2810</v>
      </c>
      <c r="I14" s="97">
        <f>I8-I11</f>
        <v>2810</v>
      </c>
      <c r="J14" s="97">
        <f t="shared" si="2"/>
        <v>2810</v>
      </c>
    </row>
    <row r="15" spans="1:10" ht="18" x14ac:dyDescent="0.25">
      <c r="A15" s="13"/>
      <c r="B15" s="11"/>
      <c r="C15" s="11"/>
      <c r="D15" s="11"/>
      <c r="E15" s="11"/>
      <c r="F15" s="11"/>
      <c r="G15" s="11"/>
      <c r="H15" s="12"/>
      <c r="I15" s="12"/>
      <c r="J15" s="12"/>
    </row>
    <row r="16" spans="1:10" ht="15.75" x14ac:dyDescent="0.25">
      <c r="A16" s="114" t="s">
        <v>26</v>
      </c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0" ht="18" x14ac:dyDescent="0.25">
      <c r="A17" s="13"/>
      <c r="B17" s="11"/>
      <c r="C17" s="11"/>
      <c r="D17" s="11"/>
      <c r="E17" s="11"/>
      <c r="F17" s="11"/>
      <c r="G17" s="11"/>
      <c r="H17" s="12"/>
      <c r="I17" s="12"/>
      <c r="J17" s="12"/>
    </row>
    <row r="18" spans="1:10" ht="25.5" x14ac:dyDescent="0.25">
      <c r="A18" s="14"/>
      <c r="B18" s="15"/>
      <c r="C18" s="15"/>
      <c r="D18" s="16"/>
      <c r="E18" s="17"/>
      <c r="F18" s="3" t="s">
        <v>39</v>
      </c>
      <c r="G18" s="3" t="s">
        <v>37</v>
      </c>
      <c r="H18" s="3" t="s">
        <v>47</v>
      </c>
      <c r="I18" s="3" t="s">
        <v>48</v>
      </c>
      <c r="J18" s="3" t="s">
        <v>49</v>
      </c>
    </row>
    <row r="19" spans="1:10" x14ac:dyDescent="0.25">
      <c r="A19" s="112" t="s">
        <v>45</v>
      </c>
      <c r="B19" s="113"/>
      <c r="C19" s="113"/>
      <c r="D19" s="113"/>
      <c r="E19" s="113"/>
      <c r="F19" s="67"/>
      <c r="G19" s="67"/>
      <c r="H19" s="67"/>
      <c r="I19" s="67"/>
      <c r="J19" s="68"/>
    </row>
    <row r="20" spans="1:10" x14ac:dyDescent="0.25">
      <c r="A20" s="112" t="s">
        <v>46</v>
      </c>
      <c r="B20" s="113"/>
      <c r="C20" s="113"/>
      <c r="D20" s="113"/>
      <c r="E20" s="113"/>
      <c r="F20" s="67"/>
      <c r="G20" s="67"/>
      <c r="H20" s="67"/>
      <c r="I20" s="67"/>
      <c r="J20" s="68"/>
    </row>
    <row r="21" spans="1:10" x14ac:dyDescent="0.25">
      <c r="A21" s="124" t="s">
        <v>2</v>
      </c>
      <c r="B21" s="118"/>
      <c r="C21" s="118"/>
      <c r="D21" s="118"/>
      <c r="E21" s="118"/>
      <c r="F21" s="69"/>
      <c r="G21" s="69"/>
      <c r="H21" s="69"/>
      <c r="I21" s="69"/>
      <c r="J21" s="69"/>
    </row>
    <row r="22" spans="1:10" x14ac:dyDescent="0.25">
      <c r="A22" s="124" t="s">
        <v>70</v>
      </c>
      <c r="B22" s="118"/>
      <c r="C22" s="118"/>
      <c r="D22" s="118"/>
      <c r="E22" s="118"/>
      <c r="F22" s="69"/>
      <c r="G22" s="69"/>
      <c r="H22" s="69"/>
      <c r="I22" s="69"/>
      <c r="J22" s="69"/>
    </row>
    <row r="23" spans="1:10" ht="18" x14ac:dyDescent="0.25">
      <c r="A23" s="10"/>
      <c r="B23" s="11"/>
      <c r="C23" s="11"/>
      <c r="D23" s="11"/>
      <c r="E23" s="11"/>
      <c r="F23" s="11"/>
      <c r="G23" s="11"/>
      <c r="H23" s="12"/>
      <c r="I23" s="12"/>
      <c r="J23" s="12"/>
    </row>
    <row r="24" spans="1:10" ht="15.75" x14ac:dyDescent="0.25">
      <c r="A24" s="114" t="s">
        <v>71</v>
      </c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0" ht="15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25.5" x14ac:dyDescent="0.25">
      <c r="A26" s="14"/>
      <c r="B26" s="15"/>
      <c r="C26" s="15"/>
      <c r="D26" s="16"/>
      <c r="E26" s="17"/>
      <c r="F26" s="3" t="s">
        <v>39</v>
      </c>
      <c r="G26" s="3" t="s">
        <v>37</v>
      </c>
      <c r="H26" s="3" t="s">
        <v>47</v>
      </c>
      <c r="I26" s="3" t="s">
        <v>48</v>
      </c>
      <c r="J26" s="3" t="s">
        <v>49</v>
      </c>
    </row>
    <row r="27" spans="1:10" ht="15" customHeight="1" x14ac:dyDescent="0.25">
      <c r="A27" s="129" t="s">
        <v>72</v>
      </c>
      <c r="B27" s="130"/>
      <c r="C27" s="130"/>
      <c r="D27" s="130"/>
      <c r="E27" s="131"/>
      <c r="F27" s="62"/>
      <c r="G27" s="100">
        <v>0</v>
      </c>
      <c r="H27" s="100">
        <v>0</v>
      </c>
      <c r="I27" s="100">
        <v>0</v>
      </c>
      <c r="J27" s="101">
        <v>0</v>
      </c>
    </row>
    <row r="28" spans="1:10" ht="15" customHeight="1" x14ac:dyDescent="0.25">
      <c r="A28" s="124" t="s">
        <v>73</v>
      </c>
      <c r="B28" s="118"/>
      <c r="C28" s="118"/>
      <c r="D28" s="118"/>
      <c r="E28" s="118"/>
      <c r="F28" s="66"/>
      <c r="G28" s="102">
        <v>0</v>
      </c>
      <c r="H28" s="102">
        <f t="shared" ref="H28:J28" si="3">H22+H27</f>
        <v>0</v>
      </c>
      <c r="I28" s="102">
        <f t="shared" si="3"/>
        <v>0</v>
      </c>
      <c r="J28" s="103">
        <f t="shared" si="3"/>
        <v>0</v>
      </c>
    </row>
    <row r="29" spans="1:10" ht="45" customHeight="1" x14ac:dyDescent="0.25">
      <c r="A29" s="117" t="s">
        <v>74</v>
      </c>
      <c r="B29" s="132"/>
      <c r="C29" s="132"/>
      <c r="D29" s="132"/>
      <c r="E29" s="133"/>
      <c r="F29" s="66"/>
      <c r="G29" s="102">
        <f>G14+G21+G27-G28</f>
        <v>4010</v>
      </c>
      <c r="H29" s="102">
        <f>H14+H21+H27-H28</f>
        <v>2810</v>
      </c>
      <c r="I29" s="102">
        <f t="shared" ref="I29:J29" si="4">I14+I21+I27-I28</f>
        <v>2810</v>
      </c>
      <c r="J29" s="103">
        <f t="shared" si="4"/>
        <v>2810</v>
      </c>
    </row>
    <row r="30" spans="1:10" ht="15.75" x14ac:dyDescent="0.25">
      <c r="A30" s="25"/>
      <c r="B30" s="26"/>
      <c r="C30" s="26"/>
      <c r="D30" s="26"/>
      <c r="E30" s="26"/>
      <c r="F30" s="26"/>
      <c r="G30" s="26"/>
      <c r="H30" s="26"/>
      <c r="I30" s="26"/>
      <c r="J30" s="26"/>
    </row>
    <row r="31" spans="1:10" ht="15.75" x14ac:dyDescent="0.25">
      <c r="A31" s="134" t="s">
        <v>68</v>
      </c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10" ht="18" x14ac:dyDescent="0.25">
      <c r="A32" s="27"/>
      <c r="B32" s="28"/>
      <c r="C32" s="28"/>
      <c r="D32" s="28"/>
      <c r="E32" s="28"/>
      <c r="F32" s="28"/>
      <c r="G32" s="28"/>
      <c r="H32" s="29"/>
      <c r="I32" s="29"/>
      <c r="J32" s="29"/>
    </row>
    <row r="33" spans="1:10" ht="25.5" x14ac:dyDescent="0.25">
      <c r="A33" s="30"/>
      <c r="B33" s="31"/>
      <c r="C33" s="31"/>
      <c r="D33" s="32"/>
      <c r="E33" s="33"/>
      <c r="F33" s="34" t="s">
        <v>39</v>
      </c>
      <c r="G33" s="34" t="s">
        <v>37</v>
      </c>
      <c r="H33" s="34" t="s">
        <v>47</v>
      </c>
      <c r="I33" s="34" t="s">
        <v>48</v>
      </c>
      <c r="J33" s="34" t="s">
        <v>49</v>
      </c>
    </row>
    <row r="34" spans="1:10" x14ac:dyDescent="0.25">
      <c r="A34" s="129" t="s">
        <v>72</v>
      </c>
      <c r="B34" s="130"/>
      <c r="C34" s="130"/>
      <c r="D34" s="130"/>
      <c r="E34" s="131"/>
      <c r="F34" s="62"/>
      <c r="G34" s="62">
        <f>G29</f>
        <v>4010</v>
      </c>
      <c r="H34" s="62">
        <f t="shared" ref="H34:J34" si="5">H29</f>
        <v>2810</v>
      </c>
      <c r="I34" s="62">
        <f t="shared" si="5"/>
        <v>2810</v>
      </c>
      <c r="J34" s="62">
        <f t="shared" si="5"/>
        <v>2810</v>
      </c>
    </row>
    <row r="35" spans="1:10" ht="28.5" customHeight="1" x14ac:dyDescent="0.25">
      <c r="A35" s="129" t="s">
        <v>75</v>
      </c>
      <c r="B35" s="130"/>
      <c r="C35" s="130"/>
      <c r="D35" s="130"/>
      <c r="E35" s="131"/>
      <c r="F35" s="62"/>
      <c r="G35" s="62">
        <f>G34</f>
        <v>4010</v>
      </c>
      <c r="H35" s="62">
        <f t="shared" ref="H35:J35" si="6">H34</f>
        <v>2810</v>
      </c>
      <c r="I35" s="62">
        <f t="shared" si="6"/>
        <v>2810</v>
      </c>
      <c r="J35" s="62">
        <f t="shared" si="6"/>
        <v>2810</v>
      </c>
    </row>
    <row r="36" spans="1:10" x14ac:dyDescent="0.25">
      <c r="A36" s="129" t="s">
        <v>76</v>
      </c>
      <c r="B36" s="135"/>
      <c r="C36" s="135"/>
      <c r="D36" s="135"/>
      <c r="E36" s="136"/>
      <c r="F36" s="62"/>
      <c r="G36" s="62"/>
      <c r="H36" s="62"/>
      <c r="I36" s="62"/>
      <c r="J36" s="63"/>
    </row>
    <row r="37" spans="1:10" ht="15" customHeight="1" x14ac:dyDescent="0.25">
      <c r="A37" s="124" t="s">
        <v>73</v>
      </c>
      <c r="B37" s="118"/>
      <c r="C37" s="118"/>
      <c r="D37" s="118"/>
      <c r="E37" s="118"/>
      <c r="F37" s="64"/>
      <c r="G37" s="64"/>
      <c r="H37" s="64"/>
      <c r="I37" s="64"/>
      <c r="J37" s="65"/>
    </row>
    <row r="38" spans="1:10" ht="17.25" customHeight="1" x14ac:dyDescent="0.25"/>
    <row r="39" spans="1:10" ht="14.45" customHeight="1" x14ac:dyDescent="0.25">
      <c r="A39" s="127" t="s">
        <v>40</v>
      </c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0" ht="9" customHeight="1" x14ac:dyDescent="0.25"/>
    <row r="41" spans="1:10" x14ac:dyDescent="0.25">
      <c r="I41" s="125" t="s">
        <v>170</v>
      </c>
      <c r="J41" s="125"/>
    </row>
    <row r="42" spans="1:10" x14ac:dyDescent="0.25">
      <c r="I42" s="126"/>
      <c r="J42" s="126"/>
    </row>
    <row r="43" spans="1:10" x14ac:dyDescent="0.25">
      <c r="I43" s="126"/>
      <c r="J43" s="126"/>
    </row>
    <row r="44" spans="1:10" x14ac:dyDescent="0.25">
      <c r="I44" s="126" t="s">
        <v>176</v>
      </c>
      <c r="J44" s="126"/>
    </row>
    <row r="45" spans="1:10" x14ac:dyDescent="0.25">
      <c r="I45" s="109"/>
      <c r="J45" s="109"/>
    </row>
    <row r="46" spans="1:10" x14ac:dyDescent="0.25">
      <c r="I46" s="109"/>
      <c r="J46" s="109"/>
    </row>
  </sheetData>
  <mergeCells count="27">
    <mergeCell ref="I41:J41"/>
    <mergeCell ref="I42:J43"/>
    <mergeCell ref="I44:J44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workbookViewId="0">
      <selection activeCell="A29" sqref="A29:XFD29"/>
    </sheetView>
  </sheetViews>
  <sheetFormatPr defaultRowHeight="15" x14ac:dyDescent="0.25"/>
  <cols>
    <col min="1" max="1" width="7.42578125" bestFit="1" customWidth="1"/>
    <col min="2" max="2" width="11.28515625" customWidth="1"/>
    <col min="3" max="3" width="34.7109375" customWidth="1"/>
    <col min="4" max="8" width="25.28515625" customWidth="1"/>
  </cols>
  <sheetData>
    <row r="1" spans="1:8" ht="42" customHeight="1" x14ac:dyDescent="0.25">
      <c r="A1" s="114" t="s">
        <v>33</v>
      </c>
      <c r="B1" s="114"/>
      <c r="C1" s="114"/>
      <c r="D1" s="114"/>
      <c r="E1" s="114"/>
      <c r="F1" s="114"/>
      <c r="G1" s="114"/>
      <c r="H1" s="11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4" t="s">
        <v>19</v>
      </c>
      <c r="B3" s="114"/>
      <c r="C3" s="114"/>
      <c r="D3" s="114"/>
      <c r="E3" s="114"/>
      <c r="F3" s="114"/>
      <c r="G3" s="114"/>
      <c r="H3" s="11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4" t="s">
        <v>4</v>
      </c>
      <c r="B5" s="114"/>
      <c r="C5" s="114"/>
      <c r="D5" s="114"/>
      <c r="E5" s="114"/>
      <c r="F5" s="114"/>
      <c r="G5" s="114"/>
      <c r="H5" s="11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14" t="s">
        <v>50</v>
      </c>
      <c r="B7" s="114"/>
      <c r="C7" s="114"/>
      <c r="D7" s="114"/>
      <c r="E7" s="114"/>
      <c r="F7" s="114"/>
      <c r="G7" s="114"/>
      <c r="H7" s="114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9" t="s">
        <v>5</v>
      </c>
      <c r="B9" s="8" t="s">
        <v>6</v>
      </c>
      <c r="C9" s="8" t="s">
        <v>3</v>
      </c>
      <c r="D9" s="8" t="s">
        <v>36</v>
      </c>
      <c r="E9" s="9" t="s">
        <v>37</v>
      </c>
      <c r="F9" s="9" t="s">
        <v>34</v>
      </c>
      <c r="G9" s="9" t="s">
        <v>27</v>
      </c>
      <c r="H9" s="9" t="s">
        <v>35</v>
      </c>
    </row>
    <row r="10" spans="1:8" ht="33" customHeight="1" x14ac:dyDescent="0.25">
      <c r="A10" s="20"/>
      <c r="B10" s="21"/>
      <c r="C10" s="21" t="s">
        <v>0</v>
      </c>
      <c r="D10" s="21"/>
      <c r="E10" s="57">
        <f>E11+E17</f>
        <v>366221</v>
      </c>
      <c r="F10" s="57">
        <f>F11</f>
        <v>613211</v>
      </c>
      <c r="G10" s="57">
        <f t="shared" ref="G10:H10" si="0">G11</f>
        <v>612761</v>
      </c>
      <c r="H10" s="57">
        <f t="shared" si="0"/>
        <v>612761</v>
      </c>
    </row>
    <row r="11" spans="1:8" ht="28.9" customHeight="1" x14ac:dyDescent="0.25">
      <c r="A11" s="34">
        <v>6</v>
      </c>
      <c r="B11" s="34"/>
      <c r="C11" s="34" t="s">
        <v>7</v>
      </c>
      <c r="D11" s="54"/>
      <c r="E11" s="61">
        <f>SUM(E12:E16)</f>
        <v>366221</v>
      </c>
      <c r="F11" s="59">
        <f>SUM(F12:F16)</f>
        <v>613211</v>
      </c>
      <c r="G11" s="59">
        <f t="shared" ref="G11:H11" si="1">SUM(G12:G16)</f>
        <v>612761</v>
      </c>
      <c r="H11" s="59">
        <f t="shared" si="1"/>
        <v>612761</v>
      </c>
    </row>
    <row r="12" spans="1:8" ht="25.5" x14ac:dyDescent="0.25">
      <c r="A12" s="34"/>
      <c r="B12" s="51">
        <v>63</v>
      </c>
      <c r="C12" s="51" t="s">
        <v>29</v>
      </c>
      <c r="D12" s="54"/>
      <c r="E12" s="56">
        <v>319628</v>
      </c>
      <c r="F12" s="56">
        <v>551405</v>
      </c>
      <c r="G12" s="56">
        <v>551405</v>
      </c>
      <c r="H12" s="56">
        <v>551405</v>
      </c>
    </row>
    <row r="13" spans="1:8" s="35" customFormat="1" ht="32.450000000000003" customHeight="1" x14ac:dyDescent="0.25">
      <c r="A13" s="34"/>
      <c r="B13" s="51">
        <v>64</v>
      </c>
      <c r="C13" s="51" t="s">
        <v>78</v>
      </c>
      <c r="D13" s="54"/>
      <c r="E13" s="56">
        <v>0</v>
      </c>
      <c r="F13" s="56">
        <v>10</v>
      </c>
      <c r="G13" s="56">
        <v>10</v>
      </c>
      <c r="H13" s="56">
        <v>10</v>
      </c>
    </row>
    <row r="14" spans="1:8" s="35" customFormat="1" ht="40.15" customHeight="1" x14ac:dyDescent="0.25">
      <c r="A14" s="34"/>
      <c r="B14" s="51">
        <v>65</v>
      </c>
      <c r="C14" s="51" t="s">
        <v>79</v>
      </c>
      <c r="D14" s="54"/>
      <c r="E14" s="56">
        <v>1353</v>
      </c>
      <c r="F14" s="56">
        <v>1200</v>
      </c>
      <c r="G14" s="56">
        <v>1200</v>
      </c>
      <c r="H14" s="56">
        <v>1200</v>
      </c>
    </row>
    <row r="15" spans="1:8" s="35" customFormat="1" ht="40.15" customHeight="1" x14ac:dyDescent="0.25">
      <c r="A15" s="34"/>
      <c r="B15" s="51">
        <v>66</v>
      </c>
      <c r="C15" s="51" t="s">
        <v>80</v>
      </c>
      <c r="D15" s="54"/>
      <c r="E15" s="56">
        <v>2391</v>
      </c>
      <c r="F15" s="56">
        <v>100</v>
      </c>
      <c r="G15" s="56">
        <v>100</v>
      </c>
      <c r="H15" s="56">
        <v>100</v>
      </c>
    </row>
    <row r="16" spans="1:8" ht="25.5" x14ac:dyDescent="0.25">
      <c r="A16" s="43"/>
      <c r="B16" s="44">
        <v>67</v>
      </c>
      <c r="C16" s="51" t="s">
        <v>30</v>
      </c>
      <c r="D16" s="54"/>
      <c r="E16" s="56">
        <v>42849</v>
      </c>
      <c r="F16" s="56">
        <v>60496</v>
      </c>
      <c r="G16" s="56">
        <f>F16-450</f>
        <v>60046</v>
      </c>
      <c r="H16" s="56">
        <f>F16-450</f>
        <v>60046</v>
      </c>
    </row>
    <row r="17" spans="1:8" ht="25.5" x14ac:dyDescent="0.25">
      <c r="A17" s="48">
        <v>7</v>
      </c>
      <c r="B17" s="52"/>
      <c r="C17" s="34" t="s">
        <v>8</v>
      </c>
      <c r="D17" s="54"/>
      <c r="E17" s="59">
        <v>0</v>
      </c>
      <c r="F17" s="59">
        <v>0</v>
      </c>
      <c r="G17" s="59">
        <v>0</v>
      </c>
      <c r="H17" s="59">
        <v>0</v>
      </c>
    </row>
    <row r="18" spans="1:8" ht="25.5" x14ac:dyDescent="0.25">
      <c r="A18" s="53"/>
      <c r="B18" s="51">
        <v>72</v>
      </c>
      <c r="C18" s="51" t="s">
        <v>28</v>
      </c>
      <c r="D18" s="54"/>
      <c r="E18" s="56">
        <v>0</v>
      </c>
      <c r="F18" s="56">
        <v>0</v>
      </c>
      <c r="G18" s="56">
        <v>0</v>
      </c>
      <c r="H18" s="56">
        <v>0</v>
      </c>
    </row>
    <row r="21" spans="1:8" ht="15.75" x14ac:dyDescent="0.25">
      <c r="A21" s="114" t="s">
        <v>51</v>
      </c>
      <c r="B21" s="137"/>
      <c r="C21" s="137"/>
      <c r="D21" s="137"/>
      <c r="E21" s="137"/>
      <c r="F21" s="137"/>
      <c r="G21" s="137"/>
      <c r="H21" s="137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9" t="s">
        <v>5</v>
      </c>
      <c r="B23" s="8" t="s">
        <v>6</v>
      </c>
      <c r="C23" s="8" t="s">
        <v>9</v>
      </c>
      <c r="D23" s="8" t="s">
        <v>36</v>
      </c>
      <c r="E23" s="9" t="s">
        <v>37</v>
      </c>
      <c r="F23" s="9" t="s">
        <v>34</v>
      </c>
      <c r="G23" s="9" t="s">
        <v>27</v>
      </c>
      <c r="H23" s="9" t="s">
        <v>35</v>
      </c>
    </row>
    <row r="24" spans="1:8" ht="25.9" customHeight="1" x14ac:dyDescent="0.25">
      <c r="A24" s="20"/>
      <c r="B24" s="21"/>
      <c r="C24" s="21" t="s">
        <v>1</v>
      </c>
      <c r="D24" s="21"/>
      <c r="E24" s="57">
        <f>E25+E30</f>
        <v>362211</v>
      </c>
      <c r="F24" s="57">
        <f>F25+F30</f>
        <v>610401</v>
      </c>
      <c r="G24" s="57">
        <f t="shared" ref="G24:H24" si="2">G25+G30</f>
        <v>609951</v>
      </c>
      <c r="H24" s="57">
        <f t="shared" si="2"/>
        <v>609951</v>
      </c>
    </row>
    <row r="25" spans="1:8" ht="28.9" customHeight="1" x14ac:dyDescent="0.25">
      <c r="A25" s="34">
        <v>3</v>
      </c>
      <c r="B25" s="34"/>
      <c r="C25" s="34" t="s">
        <v>10</v>
      </c>
      <c r="D25" s="54"/>
      <c r="E25" s="59">
        <f>SUM(E26:E29)</f>
        <v>356557</v>
      </c>
      <c r="F25" s="59">
        <f>SUM(F26:F29)</f>
        <v>605521</v>
      </c>
      <c r="G25" s="59">
        <f>G26+G27+G28+G29</f>
        <v>605071</v>
      </c>
      <c r="H25" s="59">
        <f>G25</f>
        <v>605071</v>
      </c>
    </row>
    <row r="26" spans="1:8" ht="15.75" customHeight="1" x14ac:dyDescent="0.25">
      <c r="A26" s="34"/>
      <c r="B26" s="53">
        <v>31</v>
      </c>
      <c r="C26" s="51" t="s">
        <v>11</v>
      </c>
      <c r="D26" s="54"/>
      <c r="E26" s="56">
        <v>315844</v>
      </c>
      <c r="F26" s="56">
        <v>517135</v>
      </c>
      <c r="G26" s="56">
        <f>F26</f>
        <v>517135</v>
      </c>
      <c r="H26" s="56">
        <f>F26</f>
        <v>517135</v>
      </c>
    </row>
    <row r="27" spans="1:8" x14ac:dyDescent="0.25">
      <c r="A27" s="43"/>
      <c r="B27" s="43">
        <v>32</v>
      </c>
      <c r="C27" s="44" t="s">
        <v>22</v>
      </c>
      <c r="D27" s="54"/>
      <c r="E27" s="56">
        <v>37096</v>
      </c>
      <c r="F27" s="56">
        <v>86836</v>
      </c>
      <c r="G27" s="56">
        <f>F27-450</f>
        <v>86386</v>
      </c>
      <c r="H27" s="56">
        <f>F27-450</f>
        <v>86386</v>
      </c>
    </row>
    <row r="28" spans="1:8" s="35" customFormat="1" x14ac:dyDescent="0.25">
      <c r="A28" s="43"/>
      <c r="B28" s="43">
        <v>34</v>
      </c>
      <c r="C28" s="44" t="s">
        <v>81</v>
      </c>
      <c r="D28" s="54"/>
      <c r="E28" s="56">
        <v>266</v>
      </c>
      <c r="F28" s="56">
        <v>550</v>
      </c>
      <c r="G28" s="56">
        <f t="shared" ref="G28:G31" si="3">F28</f>
        <v>550</v>
      </c>
      <c r="H28" s="56">
        <f t="shared" ref="H28:H31" si="4">F28</f>
        <v>550</v>
      </c>
    </row>
    <row r="29" spans="1:8" s="35" customFormat="1" ht="25.5" x14ac:dyDescent="0.25">
      <c r="A29" s="43"/>
      <c r="B29" s="43">
        <v>37</v>
      </c>
      <c r="C29" s="58" t="s">
        <v>82</v>
      </c>
      <c r="D29" s="54"/>
      <c r="E29" s="56">
        <v>3351</v>
      </c>
      <c r="F29" s="56">
        <v>1000</v>
      </c>
      <c r="G29" s="56">
        <f t="shared" si="3"/>
        <v>1000</v>
      </c>
      <c r="H29" s="56">
        <f t="shared" si="4"/>
        <v>1000</v>
      </c>
    </row>
    <row r="30" spans="1:8" ht="25.5" x14ac:dyDescent="0.25">
      <c r="A30" s="48">
        <v>4</v>
      </c>
      <c r="B30" s="52"/>
      <c r="C30" s="34" t="s">
        <v>12</v>
      </c>
      <c r="D30" s="54"/>
      <c r="E30" s="59">
        <f>E31</f>
        <v>5654</v>
      </c>
      <c r="F30" s="59">
        <v>4880</v>
      </c>
      <c r="G30" s="59">
        <f t="shared" si="3"/>
        <v>4880</v>
      </c>
      <c r="H30" s="59">
        <f t="shared" si="4"/>
        <v>4880</v>
      </c>
    </row>
    <row r="31" spans="1:8" ht="25.5" x14ac:dyDescent="0.25">
      <c r="A31" s="53"/>
      <c r="B31" s="53">
        <v>42</v>
      </c>
      <c r="C31" s="51" t="s">
        <v>31</v>
      </c>
      <c r="D31" s="54"/>
      <c r="E31" s="56">
        <v>5654</v>
      </c>
      <c r="F31" s="56">
        <v>4880</v>
      </c>
      <c r="G31" s="56">
        <f t="shared" si="3"/>
        <v>4880</v>
      </c>
      <c r="H31" s="56">
        <f t="shared" si="4"/>
        <v>4880</v>
      </c>
    </row>
    <row r="33" spans="7:8" x14ac:dyDescent="0.25">
      <c r="G33" s="125" t="s">
        <v>170</v>
      </c>
      <c r="H33" s="125"/>
    </row>
    <row r="34" spans="7:8" x14ac:dyDescent="0.25">
      <c r="G34" s="126"/>
      <c r="H34" s="126"/>
    </row>
    <row r="35" spans="7:8" x14ac:dyDescent="0.25">
      <c r="G35" s="126"/>
      <c r="H35" s="126"/>
    </row>
    <row r="36" spans="7:8" x14ac:dyDescent="0.25">
      <c r="G36" s="126" t="s">
        <v>176</v>
      </c>
      <c r="H36" s="126"/>
    </row>
    <row r="37" spans="7:8" x14ac:dyDescent="0.25">
      <c r="G37" s="109"/>
      <c r="H37" s="109"/>
    </row>
    <row r="38" spans="7:8" x14ac:dyDescent="0.25">
      <c r="G38" s="109"/>
      <c r="H38" s="109"/>
    </row>
  </sheetData>
  <mergeCells count="8">
    <mergeCell ref="G33:H33"/>
    <mergeCell ref="G34:H35"/>
    <mergeCell ref="G36:H36"/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opLeftCell="A26" workbookViewId="0">
      <selection activeCell="A35" sqref="A35"/>
    </sheetView>
  </sheetViews>
  <sheetFormatPr defaultRowHeight="15" x14ac:dyDescent="0.25"/>
  <cols>
    <col min="1" max="1" width="32.5703125" bestFit="1" customWidth="1"/>
    <col min="2" max="6" width="25.28515625" customWidth="1"/>
  </cols>
  <sheetData>
    <row r="1" spans="1:6" ht="42" customHeight="1" x14ac:dyDescent="0.25">
      <c r="A1" s="114" t="s">
        <v>33</v>
      </c>
      <c r="B1" s="114"/>
      <c r="C1" s="114"/>
      <c r="D1" s="114"/>
      <c r="E1" s="114"/>
      <c r="F1" s="114"/>
    </row>
    <row r="2" spans="1:6" ht="18" customHeight="1" x14ac:dyDescent="0.25">
      <c r="A2" s="13"/>
      <c r="B2" s="13"/>
      <c r="C2" s="13"/>
      <c r="D2" s="13"/>
      <c r="E2" s="13"/>
      <c r="F2" s="13"/>
    </row>
    <row r="3" spans="1:6" ht="15.75" customHeight="1" x14ac:dyDescent="0.25">
      <c r="A3" s="114" t="s">
        <v>19</v>
      </c>
      <c r="B3" s="114"/>
      <c r="C3" s="114"/>
      <c r="D3" s="114"/>
      <c r="E3" s="114"/>
      <c r="F3" s="114"/>
    </row>
    <row r="4" spans="1:6" ht="18" x14ac:dyDescent="0.25">
      <c r="A4" s="35"/>
      <c r="B4" s="13"/>
      <c r="C4" s="13"/>
      <c r="D4" s="13"/>
      <c r="E4" s="5"/>
      <c r="F4" s="5"/>
    </row>
    <row r="5" spans="1:6" ht="18" customHeight="1" x14ac:dyDescent="0.25">
      <c r="A5" s="114" t="s">
        <v>4</v>
      </c>
      <c r="B5" s="114"/>
      <c r="C5" s="114"/>
      <c r="D5" s="114"/>
      <c r="E5" s="114"/>
      <c r="F5" s="114"/>
    </row>
    <row r="6" spans="1:6" ht="18" x14ac:dyDescent="0.25">
      <c r="A6" s="13"/>
      <c r="B6" s="13"/>
      <c r="C6" s="13"/>
      <c r="D6" s="13"/>
      <c r="E6" s="5"/>
      <c r="F6" s="5"/>
    </row>
    <row r="7" spans="1:6" ht="15.75" customHeight="1" x14ac:dyDescent="0.25">
      <c r="A7" s="114" t="s">
        <v>52</v>
      </c>
      <c r="B7" s="114"/>
      <c r="C7" s="114"/>
      <c r="D7" s="114"/>
      <c r="E7" s="114"/>
      <c r="F7" s="114"/>
    </row>
    <row r="8" spans="1:6" ht="18" x14ac:dyDescent="0.25">
      <c r="A8" s="13"/>
      <c r="B8" s="13"/>
      <c r="C8" s="13"/>
      <c r="D8" s="13"/>
      <c r="E8" s="5"/>
      <c r="F8" s="5"/>
    </row>
    <row r="9" spans="1:6" ht="25.5" x14ac:dyDescent="0.25">
      <c r="A9" s="9" t="s">
        <v>54</v>
      </c>
      <c r="B9" s="9" t="s">
        <v>36</v>
      </c>
      <c r="C9" s="9" t="s">
        <v>37</v>
      </c>
      <c r="D9" s="9" t="s">
        <v>34</v>
      </c>
      <c r="E9" s="9" t="s">
        <v>27</v>
      </c>
      <c r="F9" s="9" t="s">
        <v>35</v>
      </c>
    </row>
    <row r="10" spans="1:6" ht="22.15" customHeight="1" x14ac:dyDescent="0.25">
      <c r="A10" s="20" t="s">
        <v>0</v>
      </c>
      <c r="B10" s="20"/>
      <c r="C10" s="57">
        <f>C11+C14+C16+C18</f>
        <v>366221</v>
      </c>
      <c r="D10" s="57">
        <f>D11+D14+D16+D18+D22</f>
        <v>613211</v>
      </c>
      <c r="E10" s="57">
        <f t="shared" ref="E10:F10" si="0">E11+E14+E16+E18+E22</f>
        <v>612761</v>
      </c>
      <c r="F10" s="57">
        <f t="shared" si="0"/>
        <v>612761</v>
      </c>
    </row>
    <row r="11" spans="1:6" ht="25.15" customHeight="1" x14ac:dyDescent="0.25">
      <c r="A11" s="34" t="s">
        <v>58</v>
      </c>
      <c r="B11" s="20"/>
      <c r="C11" s="57">
        <f>C12+C13</f>
        <v>42849</v>
      </c>
      <c r="D11" s="57">
        <f>D12+D13</f>
        <v>60496</v>
      </c>
      <c r="E11" s="57">
        <f>E12+E13</f>
        <v>60046</v>
      </c>
      <c r="F11" s="57">
        <f>E11</f>
        <v>60046</v>
      </c>
    </row>
    <row r="12" spans="1:6" ht="25.5" x14ac:dyDescent="0.25">
      <c r="A12" s="58" t="s">
        <v>85</v>
      </c>
      <c r="B12" s="50"/>
      <c r="C12" s="56">
        <v>21398</v>
      </c>
      <c r="D12" s="56">
        <v>37810</v>
      </c>
      <c r="E12" s="75">
        <f>D12-450</f>
        <v>37360</v>
      </c>
      <c r="F12" s="75">
        <f t="shared" ref="E12:F22" si="1">E12</f>
        <v>37360</v>
      </c>
    </row>
    <row r="13" spans="1:6" ht="21.6" customHeight="1" x14ac:dyDescent="0.25">
      <c r="A13" s="43" t="s">
        <v>84</v>
      </c>
      <c r="B13" s="50"/>
      <c r="C13" s="56">
        <v>21451</v>
      </c>
      <c r="D13" s="56">
        <v>22686</v>
      </c>
      <c r="E13" s="75">
        <f t="shared" si="1"/>
        <v>22686</v>
      </c>
      <c r="F13" s="75">
        <f t="shared" si="1"/>
        <v>22686</v>
      </c>
    </row>
    <row r="14" spans="1:6" s="35" customFormat="1" ht="21.6" customHeight="1" x14ac:dyDescent="0.25">
      <c r="A14" s="46" t="s">
        <v>60</v>
      </c>
      <c r="B14" s="50"/>
      <c r="C14" s="60">
        <v>2391</v>
      </c>
      <c r="D14" s="60">
        <f>D15</f>
        <v>60</v>
      </c>
      <c r="E14" s="57">
        <f t="shared" si="1"/>
        <v>60</v>
      </c>
      <c r="F14" s="57">
        <f t="shared" si="1"/>
        <v>60</v>
      </c>
    </row>
    <row r="15" spans="1:6" s="35" customFormat="1" ht="21.6" customHeight="1" x14ac:dyDescent="0.25">
      <c r="A15" s="44" t="s">
        <v>86</v>
      </c>
      <c r="B15" s="50"/>
      <c r="C15" s="56">
        <v>2391</v>
      </c>
      <c r="D15" s="56">
        <v>60</v>
      </c>
      <c r="E15" s="75">
        <f t="shared" si="1"/>
        <v>60</v>
      </c>
      <c r="F15" s="75">
        <f t="shared" si="1"/>
        <v>60</v>
      </c>
    </row>
    <row r="16" spans="1:6" ht="28.15" customHeight="1" x14ac:dyDescent="0.25">
      <c r="A16" s="34" t="s">
        <v>56</v>
      </c>
      <c r="B16" s="50"/>
      <c r="C16" s="60">
        <f>C17</f>
        <v>1353</v>
      </c>
      <c r="D16" s="60">
        <f>D17</f>
        <v>1200</v>
      </c>
      <c r="E16" s="57">
        <f t="shared" si="1"/>
        <v>1200</v>
      </c>
      <c r="F16" s="57">
        <f t="shared" si="1"/>
        <v>1200</v>
      </c>
    </row>
    <row r="17" spans="1:6" ht="25.5" x14ac:dyDescent="0.25">
      <c r="A17" s="58" t="s">
        <v>57</v>
      </c>
      <c r="B17" s="50"/>
      <c r="C17" s="56">
        <v>1353</v>
      </c>
      <c r="D17" s="56">
        <v>1200</v>
      </c>
      <c r="E17" s="75">
        <f t="shared" si="1"/>
        <v>1200</v>
      </c>
      <c r="F17" s="75">
        <f t="shared" si="1"/>
        <v>1200</v>
      </c>
    </row>
    <row r="18" spans="1:6" ht="25.15" customHeight="1" x14ac:dyDescent="0.25">
      <c r="A18" s="20" t="s">
        <v>55</v>
      </c>
      <c r="B18" s="50"/>
      <c r="C18" s="60">
        <f>SUM(C19:C21)</f>
        <v>319628</v>
      </c>
      <c r="D18" s="37">
        <f>SUM(D19:D21)</f>
        <v>551405</v>
      </c>
      <c r="E18" s="57">
        <f t="shared" si="1"/>
        <v>551405</v>
      </c>
      <c r="F18" s="57">
        <f t="shared" si="1"/>
        <v>551405</v>
      </c>
    </row>
    <row r="19" spans="1:6" ht="21.6" customHeight="1" x14ac:dyDescent="0.25">
      <c r="A19" s="44" t="s">
        <v>89</v>
      </c>
      <c r="B19" s="50"/>
      <c r="C19" s="56">
        <v>0</v>
      </c>
      <c r="D19" s="56">
        <v>12000</v>
      </c>
      <c r="E19" s="56">
        <v>12000</v>
      </c>
      <c r="F19" s="56">
        <v>12000</v>
      </c>
    </row>
    <row r="20" spans="1:6" s="35" customFormat="1" ht="24" customHeight="1" x14ac:dyDescent="0.25">
      <c r="A20" s="44" t="s">
        <v>87</v>
      </c>
      <c r="B20" s="50"/>
      <c r="C20" s="56">
        <v>319362</v>
      </c>
      <c r="D20" s="56">
        <v>538905</v>
      </c>
      <c r="E20" s="56">
        <v>538905</v>
      </c>
      <c r="F20" s="56">
        <v>538905</v>
      </c>
    </row>
    <row r="21" spans="1:6" ht="24" customHeight="1" x14ac:dyDescent="0.25">
      <c r="A21" s="71" t="s">
        <v>88</v>
      </c>
      <c r="B21" s="72"/>
      <c r="C21" s="73">
        <v>266</v>
      </c>
      <c r="D21" s="74">
        <v>500</v>
      </c>
      <c r="E21" s="74">
        <v>500</v>
      </c>
      <c r="F21" s="74">
        <v>500</v>
      </c>
    </row>
    <row r="22" spans="1:6" s="35" customFormat="1" ht="24" customHeight="1" x14ac:dyDescent="0.25">
      <c r="A22" s="76" t="s">
        <v>90</v>
      </c>
      <c r="B22" s="72"/>
      <c r="C22" s="77">
        <v>0</v>
      </c>
      <c r="D22" s="77">
        <f>D23</f>
        <v>50</v>
      </c>
      <c r="E22" s="57">
        <f t="shared" si="1"/>
        <v>50</v>
      </c>
      <c r="F22" s="57">
        <f t="shared" si="1"/>
        <v>50</v>
      </c>
    </row>
    <row r="23" spans="1:6" s="35" customFormat="1" ht="24" customHeight="1" x14ac:dyDescent="0.25">
      <c r="A23" s="71" t="s">
        <v>91</v>
      </c>
      <c r="B23" s="72"/>
      <c r="C23" s="73">
        <v>0</v>
      </c>
      <c r="D23" s="73">
        <v>50</v>
      </c>
      <c r="E23" s="75">
        <f>D23</f>
        <v>50</v>
      </c>
      <c r="F23" s="75">
        <f t="shared" ref="F23" si="2">E23</f>
        <v>50</v>
      </c>
    </row>
    <row r="25" spans="1:6" ht="15.75" customHeight="1" x14ac:dyDescent="0.25">
      <c r="A25" s="114" t="s">
        <v>53</v>
      </c>
      <c r="B25" s="114"/>
      <c r="C25" s="114"/>
      <c r="D25" s="114"/>
      <c r="E25" s="114"/>
      <c r="F25" s="114"/>
    </row>
    <row r="26" spans="1:6" ht="18" x14ac:dyDescent="0.25">
      <c r="A26" s="13"/>
      <c r="B26" s="13"/>
      <c r="C26" s="13"/>
      <c r="D26" s="13"/>
      <c r="E26" s="5"/>
      <c r="F26" s="5"/>
    </row>
    <row r="27" spans="1:6" ht="25.5" x14ac:dyDescent="0.25">
      <c r="A27" s="9" t="s">
        <v>54</v>
      </c>
      <c r="B27" s="9" t="s">
        <v>36</v>
      </c>
      <c r="C27" s="9" t="s">
        <v>37</v>
      </c>
      <c r="D27" s="9" t="s">
        <v>34</v>
      </c>
      <c r="E27" s="9" t="s">
        <v>27</v>
      </c>
      <c r="F27" s="9" t="s">
        <v>35</v>
      </c>
    </row>
    <row r="28" spans="1:6" ht="26.45" customHeight="1" x14ac:dyDescent="0.25">
      <c r="A28" s="20" t="s">
        <v>1</v>
      </c>
      <c r="B28" s="20"/>
      <c r="C28" s="60">
        <f>C29+C32</f>
        <v>362211</v>
      </c>
      <c r="D28" s="60">
        <f>D29+D32</f>
        <v>610401</v>
      </c>
      <c r="E28" s="60">
        <f>E29+E32</f>
        <v>609951</v>
      </c>
      <c r="F28" s="60">
        <f>F29+F32</f>
        <v>609951</v>
      </c>
    </row>
    <row r="29" spans="1:6" ht="24.6" customHeight="1" x14ac:dyDescent="0.25">
      <c r="A29" s="34" t="s">
        <v>58</v>
      </c>
      <c r="B29" s="45"/>
      <c r="C29" s="57">
        <f>C30+C31</f>
        <v>42849</v>
      </c>
      <c r="D29" s="57">
        <f>D30+D31</f>
        <v>60496</v>
      </c>
      <c r="E29" s="57">
        <f>E30+E31</f>
        <v>60046</v>
      </c>
      <c r="F29" s="57">
        <f>F30+F31</f>
        <v>60046</v>
      </c>
    </row>
    <row r="30" spans="1:6" ht="25.5" x14ac:dyDescent="0.25">
      <c r="A30" s="58" t="s">
        <v>85</v>
      </c>
      <c r="B30" s="45"/>
      <c r="C30" s="56">
        <v>21398</v>
      </c>
      <c r="D30" s="56">
        <v>37810</v>
      </c>
      <c r="E30" s="56">
        <v>37360</v>
      </c>
      <c r="F30" s="56">
        <v>37360</v>
      </c>
    </row>
    <row r="31" spans="1:6" ht="28.9" customHeight="1" x14ac:dyDescent="0.25">
      <c r="A31" s="43" t="s">
        <v>84</v>
      </c>
      <c r="B31" s="45"/>
      <c r="C31" s="56">
        <v>21451</v>
      </c>
      <c r="D31" s="56">
        <v>22686</v>
      </c>
      <c r="E31" s="56">
        <v>22686</v>
      </c>
      <c r="F31" s="56">
        <v>22686</v>
      </c>
    </row>
    <row r="32" spans="1:6" ht="28.15" customHeight="1" x14ac:dyDescent="0.25">
      <c r="A32" s="20" t="s">
        <v>55</v>
      </c>
      <c r="B32" s="45"/>
      <c r="C32" s="60">
        <v>319362</v>
      </c>
      <c r="D32" s="60">
        <f>D34+D35+D33</f>
        <v>549905</v>
      </c>
      <c r="E32" s="60">
        <f>E34+E35+E33</f>
        <v>549905</v>
      </c>
      <c r="F32" s="60">
        <f t="shared" ref="F32" si="3">F34+F35+F33</f>
        <v>549905</v>
      </c>
    </row>
    <row r="33" spans="1:6" ht="25.9" customHeight="1" x14ac:dyDescent="0.25">
      <c r="A33" s="44" t="s">
        <v>89</v>
      </c>
      <c r="B33" s="45"/>
      <c r="C33" s="56">
        <v>0</v>
      </c>
      <c r="D33" s="56">
        <v>11000</v>
      </c>
      <c r="E33" s="56">
        <v>11000</v>
      </c>
      <c r="F33" s="56">
        <v>11000</v>
      </c>
    </row>
    <row r="34" spans="1:6" ht="28.15" customHeight="1" x14ac:dyDescent="0.25">
      <c r="A34" s="44" t="s">
        <v>189</v>
      </c>
      <c r="B34" s="72"/>
      <c r="C34" s="56">
        <v>319362</v>
      </c>
      <c r="D34" s="56">
        <v>538905</v>
      </c>
      <c r="E34" s="56">
        <v>538905</v>
      </c>
      <c r="F34" s="56">
        <v>538905</v>
      </c>
    </row>
    <row r="35" spans="1:6" ht="30.6" customHeight="1" x14ac:dyDescent="0.25">
      <c r="A35" s="71" t="s">
        <v>88</v>
      </c>
      <c r="B35" s="72"/>
      <c r="C35" s="56">
        <v>0</v>
      </c>
      <c r="D35" s="56">
        <v>0</v>
      </c>
      <c r="E35" s="56">
        <v>0</v>
      </c>
      <c r="F35" s="56">
        <v>0</v>
      </c>
    </row>
    <row r="37" spans="1:6" x14ac:dyDescent="0.25">
      <c r="E37" s="125" t="s">
        <v>170</v>
      </c>
      <c r="F37" s="125"/>
    </row>
    <row r="38" spans="1:6" x14ac:dyDescent="0.25">
      <c r="E38" s="126"/>
      <c r="F38" s="126"/>
    </row>
    <row r="39" spans="1:6" x14ac:dyDescent="0.25">
      <c r="E39" s="126"/>
      <c r="F39" s="126"/>
    </row>
    <row r="40" spans="1:6" x14ac:dyDescent="0.25">
      <c r="E40" s="126" t="s">
        <v>177</v>
      </c>
      <c r="F40" s="126"/>
    </row>
    <row r="41" spans="1:6" x14ac:dyDescent="0.25">
      <c r="E41" s="109"/>
      <c r="F41" s="109"/>
    </row>
    <row r="42" spans="1:6" x14ac:dyDescent="0.25">
      <c r="E42" s="109"/>
      <c r="F42" s="109"/>
    </row>
  </sheetData>
  <mergeCells count="8">
    <mergeCell ref="E37:F37"/>
    <mergeCell ref="E38:F39"/>
    <mergeCell ref="E40:F40"/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20" workbookViewId="0">
      <selection activeCell="F38" sqref="F38"/>
    </sheetView>
  </sheetViews>
  <sheetFormatPr defaultColWidth="8.85546875" defaultRowHeight="15" x14ac:dyDescent="0.25"/>
  <cols>
    <col min="1" max="1" width="8.85546875" style="35"/>
    <col min="2" max="2" width="13.5703125" style="35" customWidth="1"/>
    <col min="3" max="3" width="32.5703125" style="35" bestFit="1" customWidth="1"/>
    <col min="4" max="4" width="50.85546875" style="35" bestFit="1" customWidth="1"/>
    <col min="5" max="8" width="25.28515625" style="35" customWidth="1"/>
    <col min="9" max="16384" width="8.85546875" style="35"/>
  </cols>
  <sheetData>
    <row r="1" spans="1:8" ht="42" customHeight="1" x14ac:dyDescent="0.25">
      <c r="C1" s="114" t="s">
        <v>33</v>
      </c>
      <c r="D1" s="114"/>
      <c r="E1" s="114"/>
      <c r="F1" s="114"/>
      <c r="G1" s="114"/>
      <c r="H1" s="114"/>
    </row>
    <row r="2" spans="1:8" ht="18" customHeight="1" x14ac:dyDescent="0.25">
      <c r="C2" s="13"/>
      <c r="D2" s="13"/>
      <c r="E2" s="13"/>
      <c r="F2" s="13"/>
      <c r="G2" s="13"/>
      <c r="H2" s="13"/>
    </row>
    <row r="3" spans="1:8" ht="15.75" customHeight="1" x14ac:dyDescent="0.25">
      <c r="C3" s="114" t="s">
        <v>19</v>
      </c>
      <c r="D3" s="114"/>
      <c r="E3" s="114"/>
      <c r="F3" s="114"/>
      <c r="G3" s="114"/>
      <c r="H3" s="114"/>
    </row>
    <row r="4" spans="1:8" ht="18" x14ac:dyDescent="0.25">
      <c r="D4" s="13"/>
      <c r="E4" s="13"/>
      <c r="F4" s="13"/>
      <c r="G4" s="5"/>
      <c r="H4" s="5"/>
    </row>
    <row r="5" spans="1:8" ht="18" customHeight="1" x14ac:dyDescent="0.25">
      <c r="C5" s="114" t="s">
        <v>4</v>
      </c>
      <c r="D5" s="114"/>
      <c r="E5" s="114"/>
      <c r="F5" s="114"/>
      <c r="G5" s="114"/>
      <c r="H5" s="114"/>
    </row>
    <row r="6" spans="1:8" ht="18" x14ac:dyDescent="0.25">
      <c r="C6" s="13"/>
      <c r="D6" s="13"/>
      <c r="E6" s="13"/>
      <c r="F6" s="13"/>
      <c r="G6" s="5"/>
      <c r="H6" s="5"/>
    </row>
    <row r="7" spans="1:8" ht="15.75" customHeight="1" x14ac:dyDescent="0.25">
      <c r="C7" s="114" t="s">
        <v>52</v>
      </c>
      <c r="D7" s="114"/>
      <c r="E7" s="114"/>
      <c r="F7" s="114"/>
      <c r="G7" s="114"/>
      <c r="H7" s="114"/>
    </row>
    <row r="8" spans="1:8" ht="25.5" x14ac:dyDescent="0.25">
      <c r="A8" s="78" t="s">
        <v>5</v>
      </c>
      <c r="B8" s="78" t="s">
        <v>6</v>
      </c>
      <c r="C8" s="78" t="s">
        <v>92</v>
      </c>
      <c r="D8" s="80" t="s">
        <v>3</v>
      </c>
      <c r="E8" s="9" t="s">
        <v>37</v>
      </c>
      <c r="F8" s="9" t="s">
        <v>34</v>
      </c>
      <c r="G8" s="9" t="s">
        <v>27</v>
      </c>
      <c r="H8" s="9" t="s">
        <v>35</v>
      </c>
    </row>
    <row r="9" spans="1:8" x14ac:dyDescent="0.25">
      <c r="A9" s="36">
        <v>6</v>
      </c>
      <c r="B9" s="36"/>
      <c r="C9" s="36"/>
      <c r="D9" s="83" t="s">
        <v>7</v>
      </c>
      <c r="E9" s="60">
        <f>E10+E16+E18+E21+E24</f>
        <v>366221</v>
      </c>
      <c r="F9" s="37">
        <f>SUM(F10+F14+F16+F18+F21)</f>
        <v>613211</v>
      </c>
      <c r="G9" s="37">
        <f t="shared" ref="G9:H9" si="0">SUM(G10+G14+G16+G18+G21)</f>
        <v>612761</v>
      </c>
      <c r="H9" s="37">
        <f t="shared" si="0"/>
        <v>612761</v>
      </c>
    </row>
    <row r="10" spans="1:8" ht="25.5" x14ac:dyDescent="0.25">
      <c r="A10" s="38"/>
      <c r="B10" s="38">
        <v>63</v>
      </c>
      <c r="C10" s="39"/>
      <c r="D10" s="84" t="s">
        <v>29</v>
      </c>
      <c r="E10" s="81">
        <f>SUM(E12:E13)</f>
        <v>319628</v>
      </c>
      <c r="F10" s="82">
        <f>SUM(F11:F13)</f>
        <v>551405</v>
      </c>
      <c r="G10" s="82">
        <f t="shared" ref="G10:H10" si="1">SUM(G11:G13)</f>
        <v>551405</v>
      </c>
      <c r="H10" s="82">
        <f t="shared" si="1"/>
        <v>551405</v>
      </c>
    </row>
    <row r="11" spans="1:8" ht="16.149999999999999" customHeight="1" x14ac:dyDescent="0.25">
      <c r="A11" s="38"/>
      <c r="B11" s="38"/>
      <c r="C11" s="39">
        <v>52</v>
      </c>
      <c r="D11" s="85" t="s">
        <v>77</v>
      </c>
      <c r="E11" s="79">
        <v>0</v>
      </c>
      <c r="F11" s="79">
        <v>12000</v>
      </c>
      <c r="G11" s="79">
        <v>12000</v>
      </c>
      <c r="H11" s="79">
        <v>12000</v>
      </c>
    </row>
    <row r="12" spans="1:8" x14ac:dyDescent="0.25">
      <c r="A12" s="40"/>
      <c r="B12" s="41"/>
      <c r="C12" s="42">
        <v>53</v>
      </c>
      <c r="D12" s="58" t="s">
        <v>93</v>
      </c>
      <c r="E12" s="79">
        <v>319362</v>
      </c>
      <c r="F12" s="79">
        <v>538905</v>
      </c>
      <c r="G12" s="79">
        <v>538905</v>
      </c>
      <c r="H12" s="79">
        <v>538905</v>
      </c>
    </row>
    <row r="13" spans="1:8" x14ac:dyDescent="0.25">
      <c r="A13" s="40"/>
      <c r="B13" s="41"/>
      <c r="C13" s="42">
        <v>54</v>
      </c>
      <c r="D13" s="58" t="s">
        <v>94</v>
      </c>
      <c r="E13" s="79">
        <v>266</v>
      </c>
      <c r="F13" s="79">
        <v>500</v>
      </c>
      <c r="G13" s="79">
        <v>500</v>
      </c>
      <c r="H13" s="79">
        <v>500</v>
      </c>
    </row>
    <row r="14" spans="1:8" x14ac:dyDescent="0.25">
      <c r="A14" s="40"/>
      <c r="B14" s="41">
        <v>64</v>
      </c>
      <c r="C14" s="42"/>
      <c r="D14" s="86" t="s">
        <v>78</v>
      </c>
      <c r="E14" s="81">
        <v>0</v>
      </c>
      <c r="F14" s="81">
        <v>10</v>
      </c>
      <c r="G14" s="81">
        <v>10</v>
      </c>
      <c r="H14" s="81">
        <v>10</v>
      </c>
    </row>
    <row r="15" spans="1:8" x14ac:dyDescent="0.25">
      <c r="A15" s="40"/>
      <c r="B15" s="41"/>
      <c r="C15" s="42">
        <v>31</v>
      </c>
      <c r="D15" s="58" t="s">
        <v>98</v>
      </c>
      <c r="E15" s="79">
        <v>0</v>
      </c>
      <c r="F15" s="79">
        <v>10</v>
      </c>
      <c r="G15" s="79">
        <v>10</v>
      </c>
      <c r="H15" s="79">
        <v>10</v>
      </c>
    </row>
    <row r="16" spans="1:8" ht="26.45" customHeight="1" x14ac:dyDescent="0.25">
      <c r="A16" s="40"/>
      <c r="B16" s="41">
        <v>65</v>
      </c>
      <c r="C16" s="42"/>
      <c r="D16" s="84" t="s">
        <v>95</v>
      </c>
      <c r="E16" s="81">
        <f>SUM(E17)</f>
        <v>1353</v>
      </c>
      <c r="F16" s="81">
        <f t="shared" ref="F16:H16" si="2">SUM(F17)</f>
        <v>1200</v>
      </c>
      <c r="G16" s="81">
        <v>1200</v>
      </c>
      <c r="H16" s="81">
        <f t="shared" si="2"/>
        <v>1200</v>
      </c>
    </row>
    <row r="17" spans="1:8" x14ac:dyDescent="0.25">
      <c r="A17" s="40"/>
      <c r="B17" s="41"/>
      <c r="C17" s="42">
        <v>43</v>
      </c>
      <c r="D17" s="58" t="s">
        <v>96</v>
      </c>
      <c r="E17" s="79">
        <v>1353</v>
      </c>
      <c r="F17" s="79">
        <v>1200</v>
      </c>
      <c r="G17" s="79">
        <v>1200</v>
      </c>
      <c r="H17" s="79">
        <v>1200</v>
      </c>
    </row>
    <row r="18" spans="1:8" ht="38.25" x14ac:dyDescent="0.25">
      <c r="A18" s="38"/>
      <c r="B18" s="38">
        <v>66</v>
      </c>
      <c r="C18" s="39"/>
      <c r="D18" s="84" t="s">
        <v>97</v>
      </c>
      <c r="E18" s="81">
        <f>SUM(E19:E19)</f>
        <v>2391</v>
      </c>
      <c r="F18" s="81">
        <f>SUM(F19:F20)</f>
        <v>100</v>
      </c>
      <c r="G18" s="81">
        <f t="shared" ref="G18:H18" si="3">SUM(G19:G20)</f>
        <v>100</v>
      </c>
      <c r="H18" s="81">
        <f t="shared" si="3"/>
        <v>100</v>
      </c>
    </row>
    <row r="19" spans="1:8" x14ac:dyDescent="0.25">
      <c r="A19" s="40"/>
      <c r="B19" s="41"/>
      <c r="C19" s="42">
        <v>31</v>
      </c>
      <c r="D19" s="58" t="s">
        <v>98</v>
      </c>
      <c r="E19" s="79">
        <v>2391</v>
      </c>
      <c r="F19" s="79">
        <v>50</v>
      </c>
      <c r="G19" s="79">
        <v>50</v>
      </c>
      <c r="H19" s="79">
        <v>50</v>
      </c>
    </row>
    <row r="20" spans="1:8" x14ac:dyDescent="0.25">
      <c r="A20" s="40"/>
      <c r="B20" s="41"/>
      <c r="C20" s="42">
        <v>61</v>
      </c>
      <c r="D20" s="58" t="s">
        <v>105</v>
      </c>
      <c r="E20" s="79">
        <v>0</v>
      </c>
      <c r="F20" s="79">
        <v>50</v>
      </c>
      <c r="G20" s="79">
        <v>50</v>
      </c>
      <c r="H20" s="79">
        <v>50</v>
      </c>
    </row>
    <row r="21" spans="1:8" ht="25.5" x14ac:dyDescent="0.25">
      <c r="A21" s="40"/>
      <c r="B21" s="41">
        <v>67</v>
      </c>
      <c r="C21" s="42"/>
      <c r="D21" s="84" t="s">
        <v>30</v>
      </c>
      <c r="E21" s="81">
        <f>SUM(E22:E23)</f>
        <v>42849</v>
      </c>
      <c r="F21" s="81">
        <f>SUM(F22:F23)</f>
        <v>60496</v>
      </c>
      <c r="G21" s="81">
        <f>SUM(G22:G23)</f>
        <v>60046</v>
      </c>
      <c r="H21" s="81">
        <f t="shared" ref="H21" si="4">SUM(H22:H23)</f>
        <v>60046</v>
      </c>
    </row>
    <row r="22" spans="1:8" x14ac:dyDescent="0.25">
      <c r="A22" s="40"/>
      <c r="B22" s="41"/>
      <c r="C22" s="42">
        <v>11</v>
      </c>
      <c r="D22" s="58" t="s">
        <v>99</v>
      </c>
      <c r="E22" s="79">
        <v>21398</v>
      </c>
      <c r="F22" s="79">
        <v>37810</v>
      </c>
      <c r="G22" s="79">
        <v>37360</v>
      </c>
      <c r="H22" s="79">
        <v>37360</v>
      </c>
    </row>
    <row r="23" spans="1:8" x14ac:dyDescent="0.25">
      <c r="A23" s="39"/>
      <c r="B23" s="38"/>
      <c r="C23" s="42">
        <v>12</v>
      </c>
      <c r="D23" s="58" t="s">
        <v>100</v>
      </c>
      <c r="E23" s="79">
        <f>23043-1592</f>
        <v>21451</v>
      </c>
      <c r="F23" s="79">
        <v>22686</v>
      </c>
      <c r="G23" s="79">
        <v>22686</v>
      </c>
      <c r="H23" s="79">
        <v>22686</v>
      </c>
    </row>
    <row r="25" spans="1:8" ht="15.6" customHeight="1" x14ac:dyDescent="0.25">
      <c r="A25" s="138" t="s">
        <v>101</v>
      </c>
      <c r="B25" s="137"/>
      <c r="C25" s="137"/>
      <c r="D25" s="137"/>
      <c r="E25" s="137"/>
      <c r="F25" s="137"/>
      <c r="G25" s="137"/>
    </row>
    <row r="26" spans="1:8" ht="25.5" x14ac:dyDescent="0.25">
      <c r="A26" s="78" t="s">
        <v>5</v>
      </c>
      <c r="B26" s="78" t="s">
        <v>6</v>
      </c>
      <c r="C26" s="78" t="s">
        <v>92</v>
      </c>
      <c r="D26" s="80" t="s">
        <v>3</v>
      </c>
      <c r="E26" s="9" t="s">
        <v>37</v>
      </c>
      <c r="F26" s="9" t="s">
        <v>34</v>
      </c>
      <c r="G26" s="9" t="s">
        <v>27</v>
      </c>
      <c r="H26" s="9" t="s">
        <v>35</v>
      </c>
    </row>
    <row r="27" spans="1:8" x14ac:dyDescent="0.25">
      <c r="A27" s="36">
        <v>3</v>
      </c>
      <c r="B27" s="36"/>
      <c r="C27" s="36"/>
      <c r="D27" s="83" t="s">
        <v>10</v>
      </c>
      <c r="E27" s="60">
        <f>SUM(E28+E36+E44+E52+E60)</f>
        <v>362211</v>
      </c>
      <c r="F27" s="60">
        <f>SUM(F28+F36+F44+F52+F60)</f>
        <v>610401</v>
      </c>
      <c r="G27" s="60">
        <f>SUM(G28+G36+G44+G52+G60)</f>
        <v>609951</v>
      </c>
      <c r="H27" s="60">
        <f>SUM(H28+H36+H44+H52+H60)</f>
        <v>609951</v>
      </c>
    </row>
    <row r="28" spans="1:8" x14ac:dyDescent="0.25">
      <c r="A28" s="36"/>
      <c r="B28" s="36">
        <v>31</v>
      </c>
      <c r="C28" s="36"/>
      <c r="D28" s="83" t="s">
        <v>11</v>
      </c>
      <c r="E28" s="60">
        <f>SUM(E29:E35)</f>
        <v>315844</v>
      </c>
      <c r="F28" s="60">
        <f>SUM(F29:F35)</f>
        <v>517135</v>
      </c>
      <c r="G28" s="60">
        <f>SUM(G29:G35)</f>
        <v>517135</v>
      </c>
      <c r="H28" s="60">
        <f>SUM(H29:H35)</f>
        <v>517135</v>
      </c>
    </row>
    <row r="29" spans="1:8" x14ac:dyDescent="0.25">
      <c r="A29" s="43"/>
      <c r="B29" s="43"/>
      <c r="C29" s="44">
        <v>11</v>
      </c>
      <c r="D29" s="87" t="s">
        <v>99</v>
      </c>
      <c r="E29" s="56">
        <v>17086</v>
      </c>
      <c r="F29" s="56">
        <v>31080</v>
      </c>
      <c r="G29" s="56">
        <v>31080</v>
      </c>
      <c r="H29" s="56">
        <v>31080</v>
      </c>
    </row>
    <row r="30" spans="1:8" x14ac:dyDescent="0.25">
      <c r="A30" s="43"/>
      <c r="B30" s="43"/>
      <c r="C30" s="44">
        <v>12</v>
      </c>
      <c r="D30" s="87" t="s">
        <v>102</v>
      </c>
      <c r="E30" s="56"/>
      <c r="F30" s="56"/>
      <c r="G30" s="56"/>
      <c r="H30" s="89"/>
    </row>
    <row r="31" spans="1:8" x14ac:dyDescent="0.25">
      <c r="A31" s="43"/>
      <c r="B31" s="43"/>
      <c r="C31" s="44">
        <v>31</v>
      </c>
      <c r="D31" s="87" t="s">
        <v>98</v>
      </c>
      <c r="E31" s="56"/>
      <c r="F31" s="56"/>
      <c r="G31" s="56"/>
      <c r="H31" s="89"/>
    </row>
    <row r="32" spans="1:8" x14ac:dyDescent="0.25">
      <c r="A32" s="43"/>
      <c r="B32" s="43"/>
      <c r="C32" s="44">
        <v>43</v>
      </c>
      <c r="D32" s="87" t="s">
        <v>103</v>
      </c>
      <c r="E32" s="56"/>
      <c r="F32" s="56"/>
      <c r="G32" s="56"/>
      <c r="H32" s="89"/>
    </row>
    <row r="33" spans="1:8" x14ac:dyDescent="0.25">
      <c r="A33" s="43"/>
      <c r="B33" s="43"/>
      <c r="C33" s="44">
        <v>51</v>
      </c>
      <c r="D33" s="87" t="s">
        <v>175</v>
      </c>
      <c r="E33" s="56">
        <v>0</v>
      </c>
      <c r="F33" s="56">
        <v>0</v>
      </c>
      <c r="G33" s="56">
        <v>0</v>
      </c>
      <c r="H33" s="90">
        <v>0</v>
      </c>
    </row>
    <row r="34" spans="1:8" x14ac:dyDescent="0.25">
      <c r="A34" s="43"/>
      <c r="B34" s="43"/>
      <c r="C34" s="44">
        <v>53</v>
      </c>
      <c r="D34" s="87" t="s">
        <v>93</v>
      </c>
      <c r="E34" s="56">
        <v>298758</v>
      </c>
      <c r="F34" s="56">
        <v>486055</v>
      </c>
      <c r="G34" s="56">
        <v>486055</v>
      </c>
      <c r="H34" s="56">
        <v>486055</v>
      </c>
    </row>
    <row r="35" spans="1:8" x14ac:dyDescent="0.25">
      <c r="A35" s="43"/>
      <c r="B35" s="43"/>
      <c r="C35" s="44">
        <v>54</v>
      </c>
      <c r="D35" s="87" t="s">
        <v>94</v>
      </c>
      <c r="E35" s="56"/>
      <c r="F35" s="56"/>
      <c r="G35" s="56"/>
      <c r="H35" s="89"/>
    </row>
    <row r="36" spans="1:8" x14ac:dyDescent="0.25">
      <c r="A36" s="46"/>
      <c r="B36" s="46">
        <v>32</v>
      </c>
      <c r="C36" s="47"/>
      <c r="D36" s="88" t="s">
        <v>22</v>
      </c>
      <c r="E36" s="60">
        <f>SUM(E37:E43)</f>
        <v>37096</v>
      </c>
      <c r="F36" s="60">
        <f>SUM(F37:F43)</f>
        <v>86836</v>
      </c>
      <c r="G36" s="60">
        <f>SUM(G37:G43)</f>
        <v>86386</v>
      </c>
      <c r="H36" s="60">
        <f>SUM(H37:H43)</f>
        <v>86386</v>
      </c>
    </row>
    <row r="37" spans="1:8" x14ac:dyDescent="0.25">
      <c r="A37" s="43"/>
      <c r="B37" s="43"/>
      <c r="C37" s="44">
        <v>11</v>
      </c>
      <c r="D37" s="87" t="s">
        <v>99</v>
      </c>
      <c r="E37" s="56">
        <v>4033</v>
      </c>
      <c r="F37" s="56">
        <v>6450</v>
      </c>
      <c r="G37" s="56">
        <v>6000</v>
      </c>
      <c r="H37" s="56">
        <v>6000</v>
      </c>
    </row>
    <row r="38" spans="1:8" x14ac:dyDescent="0.25">
      <c r="A38" s="43"/>
      <c r="B38" s="43"/>
      <c r="C38" s="44">
        <v>12</v>
      </c>
      <c r="D38" s="87" t="s">
        <v>104</v>
      </c>
      <c r="E38" s="56">
        <v>19791</v>
      </c>
      <c r="F38" s="56">
        <v>20736</v>
      </c>
      <c r="G38" s="56">
        <v>20736</v>
      </c>
      <c r="H38" s="56">
        <v>20736</v>
      </c>
    </row>
    <row r="39" spans="1:8" x14ac:dyDescent="0.25">
      <c r="A39" s="43"/>
      <c r="B39" s="43"/>
      <c r="C39" s="44">
        <v>31</v>
      </c>
      <c r="D39" s="87" t="s">
        <v>98</v>
      </c>
      <c r="E39" s="56"/>
      <c r="F39" s="56"/>
      <c r="G39" s="56"/>
      <c r="H39" s="90"/>
    </row>
    <row r="40" spans="1:8" x14ac:dyDescent="0.25">
      <c r="A40" s="43"/>
      <c r="B40" s="43"/>
      <c r="C40" s="44">
        <v>43</v>
      </c>
      <c r="D40" s="87" t="s">
        <v>103</v>
      </c>
      <c r="E40" s="56"/>
      <c r="F40" s="56"/>
      <c r="G40" s="56"/>
      <c r="H40" s="90"/>
    </row>
    <row r="41" spans="1:8" x14ac:dyDescent="0.25">
      <c r="A41" s="43"/>
      <c r="B41" s="43"/>
      <c r="C41" s="44">
        <v>51</v>
      </c>
      <c r="D41" s="87" t="s">
        <v>175</v>
      </c>
      <c r="E41" s="56">
        <v>0</v>
      </c>
      <c r="F41" s="56">
        <v>11000</v>
      </c>
      <c r="G41" s="56">
        <v>11000</v>
      </c>
      <c r="H41" s="90">
        <v>11000</v>
      </c>
    </row>
    <row r="42" spans="1:8" x14ac:dyDescent="0.25">
      <c r="A42" s="43"/>
      <c r="B42" s="43"/>
      <c r="C42" s="44">
        <v>53</v>
      </c>
      <c r="D42" s="87" t="s">
        <v>93</v>
      </c>
      <c r="E42" s="56">
        <v>13272</v>
      </c>
      <c r="F42" s="56">
        <v>48650</v>
      </c>
      <c r="G42" s="56">
        <v>48650</v>
      </c>
      <c r="H42" s="56">
        <v>48650</v>
      </c>
    </row>
    <row r="43" spans="1:8" x14ac:dyDescent="0.25">
      <c r="A43" s="43"/>
      <c r="B43" s="43"/>
      <c r="C43" s="44">
        <v>54</v>
      </c>
      <c r="D43" s="87" t="s">
        <v>94</v>
      </c>
      <c r="E43" s="56"/>
      <c r="F43" s="56"/>
      <c r="G43" s="56"/>
      <c r="H43" s="90"/>
    </row>
    <row r="44" spans="1:8" x14ac:dyDescent="0.25">
      <c r="A44" s="46"/>
      <c r="B44" s="46">
        <v>34</v>
      </c>
      <c r="C44" s="47"/>
      <c r="D44" s="88" t="s">
        <v>81</v>
      </c>
      <c r="E44" s="60">
        <f>SUM(E45:E51)</f>
        <v>266</v>
      </c>
      <c r="F44" s="60">
        <f>SUM(F45:F51)</f>
        <v>550</v>
      </c>
      <c r="G44" s="60">
        <f>SUM(G45:G51)</f>
        <v>550</v>
      </c>
      <c r="H44" s="60">
        <f>SUM(H45:H51)</f>
        <v>550</v>
      </c>
    </row>
    <row r="45" spans="1:8" x14ac:dyDescent="0.25">
      <c r="A45" s="43"/>
      <c r="B45" s="43"/>
      <c r="C45" s="44">
        <v>11</v>
      </c>
      <c r="D45" s="87" t="s">
        <v>99</v>
      </c>
      <c r="E45" s="56"/>
      <c r="F45" s="56"/>
      <c r="G45" s="56"/>
      <c r="H45" s="90"/>
    </row>
    <row r="46" spans="1:8" x14ac:dyDescent="0.25">
      <c r="A46" s="43"/>
      <c r="B46" s="43"/>
      <c r="C46" s="44">
        <v>12</v>
      </c>
      <c r="D46" s="87" t="s">
        <v>104</v>
      </c>
      <c r="E46" s="56">
        <v>266</v>
      </c>
      <c r="F46" s="56">
        <v>550</v>
      </c>
      <c r="G46" s="56">
        <v>550</v>
      </c>
      <c r="H46" s="90">
        <v>550</v>
      </c>
    </row>
    <row r="47" spans="1:8" x14ac:dyDescent="0.25">
      <c r="A47" s="43"/>
      <c r="B47" s="43"/>
      <c r="C47" s="44">
        <v>31</v>
      </c>
      <c r="D47" s="87" t="s">
        <v>98</v>
      </c>
      <c r="E47" s="56"/>
      <c r="F47" s="56"/>
      <c r="G47" s="56"/>
      <c r="H47" s="90"/>
    </row>
    <row r="48" spans="1:8" x14ac:dyDescent="0.25">
      <c r="A48" s="43"/>
      <c r="B48" s="43"/>
      <c r="C48" s="44">
        <v>43</v>
      </c>
      <c r="D48" s="87" t="s">
        <v>103</v>
      </c>
      <c r="E48" s="56"/>
      <c r="F48" s="56"/>
      <c r="G48" s="56"/>
      <c r="H48" s="90"/>
    </row>
    <row r="49" spans="1:8" x14ac:dyDescent="0.25">
      <c r="A49" s="43"/>
      <c r="B49" s="43"/>
      <c r="C49" s="44">
        <v>51</v>
      </c>
      <c r="D49" s="87" t="s">
        <v>175</v>
      </c>
      <c r="E49" s="56">
        <v>0</v>
      </c>
      <c r="F49" s="56">
        <v>0</v>
      </c>
      <c r="G49" s="56">
        <v>0</v>
      </c>
      <c r="H49" s="90">
        <v>0</v>
      </c>
    </row>
    <row r="50" spans="1:8" x14ac:dyDescent="0.25">
      <c r="A50" s="43"/>
      <c r="B50" s="43"/>
      <c r="C50" s="44">
        <v>53</v>
      </c>
      <c r="D50" s="87" t="s">
        <v>93</v>
      </c>
      <c r="E50" s="56"/>
      <c r="F50" s="56"/>
      <c r="G50" s="56"/>
      <c r="H50" s="90"/>
    </row>
    <row r="51" spans="1:8" x14ac:dyDescent="0.25">
      <c r="A51" s="43"/>
      <c r="B51" s="43"/>
      <c r="C51" s="44">
        <v>54</v>
      </c>
      <c r="D51" s="87" t="s">
        <v>94</v>
      </c>
      <c r="E51" s="56"/>
      <c r="F51" s="56"/>
      <c r="G51" s="56"/>
      <c r="H51" s="90"/>
    </row>
    <row r="52" spans="1:8" x14ac:dyDescent="0.25">
      <c r="A52" s="46"/>
      <c r="B52" s="46">
        <v>37</v>
      </c>
      <c r="C52" s="47"/>
      <c r="D52" s="88" t="s">
        <v>130</v>
      </c>
      <c r="E52" s="60">
        <f>SUM(E53:E59)</f>
        <v>3351</v>
      </c>
      <c r="F52" s="60">
        <f>SUM(F53:F59)</f>
        <v>1000</v>
      </c>
      <c r="G52" s="60">
        <f>SUM(G53:G59)</f>
        <v>1000</v>
      </c>
      <c r="H52" s="60">
        <f>SUM(H53:H59)</f>
        <v>1000</v>
      </c>
    </row>
    <row r="53" spans="1:8" x14ac:dyDescent="0.25">
      <c r="A53" s="43"/>
      <c r="B53" s="43"/>
      <c r="C53" s="44">
        <v>11</v>
      </c>
      <c r="D53" s="87" t="s">
        <v>99</v>
      </c>
      <c r="E53" s="56"/>
      <c r="F53" s="56"/>
      <c r="G53" s="56"/>
      <c r="H53" s="90"/>
    </row>
    <row r="54" spans="1:8" x14ac:dyDescent="0.25">
      <c r="A54" s="43"/>
      <c r="B54" s="43"/>
      <c r="C54" s="44">
        <v>12</v>
      </c>
      <c r="D54" s="87" t="s">
        <v>100</v>
      </c>
      <c r="E54" s="56"/>
      <c r="F54" s="56"/>
      <c r="G54" s="56"/>
      <c r="H54" s="90"/>
    </row>
    <row r="55" spans="1:8" x14ac:dyDescent="0.25">
      <c r="A55" s="43"/>
      <c r="B55" s="43"/>
      <c r="C55" s="44">
        <v>31</v>
      </c>
      <c r="D55" s="87" t="s">
        <v>98</v>
      </c>
      <c r="E55" s="56"/>
      <c r="F55" s="56"/>
      <c r="G55" s="56"/>
      <c r="H55" s="90"/>
    </row>
    <row r="56" spans="1:8" x14ac:dyDescent="0.25">
      <c r="A56" s="43"/>
      <c r="B56" s="43"/>
      <c r="C56" s="44">
        <v>43</v>
      </c>
      <c r="D56" s="87" t="s">
        <v>103</v>
      </c>
      <c r="E56" s="56"/>
      <c r="F56" s="56"/>
      <c r="G56" s="56"/>
      <c r="H56" s="90"/>
    </row>
    <row r="57" spans="1:8" x14ac:dyDescent="0.25">
      <c r="A57" s="43"/>
      <c r="B57" s="43"/>
      <c r="C57" s="44">
        <v>51</v>
      </c>
      <c r="D57" s="87" t="s">
        <v>175</v>
      </c>
      <c r="E57" s="56">
        <v>0</v>
      </c>
      <c r="F57" s="56">
        <v>0</v>
      </c>
      <c r="G57" s="56">
        <v>0</v>
      </c>
      <c r="H57" s="90">
        <v>0</v>
      </c>
    </row>
    <row r="58" spans="1:8" x14ac:dyDescent="0.25">
      <c r="A58" s="43"/>
      <c r="B58" s="43"/>
      <c r="C58" s="44">
        <v>53</v>
      </c>
      <c r="D58" s="87" t="s">
        <v>93</v>
      </c>
      <c r="E58" s="56">
        <v>3351</v>
      </c>
      <c r="F58" s="56">
        <v>1000</v>
      </c>
      <c r="G58" s="56">
        <v>1000</v>
      </c>
      <c r="H58" s="90">
        <v>1000</v>
      </c>
    </row>
    <row r="59" spans="1:8" x14ac:dyDescent="0.25">
      <c r="A59" s="43"/>
      <c r="B59" s="43"/>
      <c r="C59" s="44">
        <v>54</v>
      </c>
      <c r="D59" s="87" t="s">
        <v>94</v>
      </c>
      <c r="E59" s="56"/>
      <c r="F59" s="56"/>
      <c r="G59" s="56"/>
      <c r="H59" s="90"/>
    </row>
    <row r="60" spans="1:8" x14ac:dyDescent="0.25">
      <c r="A60" s="48">
        <v>4</v>
      </c>
      <c r="B60" s="48"/>
      <c r="C60" s="48"/>
      <c r="D60" s="83" t="s">
        <v>12</v>
      </c>
      <c r="E60" s="60">
        <f>E61</f>
        <v>5654</v>
      </c>
      <c r="F60" s="60">
        <f>F61</f>
        <v>4880</v>
      </c>
      <c r="G60" s="60">
        <f>G61</f>
        <v>4880</v>
      </c>
      <c r="H60" s="60">
        <f>H61</f>
        <v>4880</v>
      </c>
    </row>
    <row r="61" spans="1:8" x14ac:dyDescent="0.25">
      <c r="A61" s="36"/>
      <c r="B61" s="36">
        <v>42</v>
      </c>
      <c r="C61" s="36"/>
      <c r="D61" s="83" t="s">
        <v>13</v>
      </c>
      <c r="E61" s="60">
        <f>SUM(E62:E68)</f>
        <v>5654</v>
      </c>
      <c r="F61" s="60">
        <f>SUM(F62:F68)</f>
        <v>4880</v>
      </c>
      <c r="G61" s="60">
        <f>SUM(G62:G68)</f>
        <v>4880</v>
      </c>
      <c r="H61" s="60">
        <f>SUM(H62:H68)</f>
        <v>4880</v>
      </c>
    </row>
    <row r="62" spans="1:8" x14ac:dyDescent="0.25">
      <c r="A62" s="49"/>
      <c r="B62" s="49"/>
      <c r="C62" s="44">
        <v>11</v>
      </c>
      <c r="D62" s="87" t="s">
        <v>99</v>
      </c>
      <c r="E62" s="56">
        <v>279</v>
      </c>
      <c r="F62" s="56">
        <v>280</v>
      </c>
      <c r="G62" s="56">
        <v>280</v>
      </c>
      <c r="H62" s="56">
        <v>280</v>
      </c>
    </row>
    <row r="63" spans="1:8" x14ac:dyDescent="0.25">
      <c r="A63" s="43"/>
      <c r="B63" s="43"/>
      <c r="C63" s="44">
        <v>12</v>
      </c>
      <c r="D63" s="87" t="s">
        <v>100</v>
      </c>
      <c r="E63" s="56">
        <v>1394</v>
      </c>
      <c r="F63" s="56">
        <v>1400</v>
      </c>
      <c r="G63" s="56">
        <v>1400</v>
      </c>
      <c r="H63" s="56">
        <v>1400</v>
      </c>
    </row>
    <row r="64" spans="1:8" x14ac:dyDescent="0.25">
      <c r="A64" s="43"/>
      <c r="B64" s="43"/>
      <c r="C64" s="44">
        <v>31</v>
      </c>
      <c r="D64" s="87" t="s">
        <v>98</v>
      </c>
      <c r="E64" s="56"/>
      <c r="F64" s="56"/>
      <c r="G64" s="56"/>
      <c r="H64" s="90"/>
    </row>
    <row r="65" spans="1:8" x14ac:dyDescent="0.25">
      <c r="A65" s="43"/>
      <c r="B65" s="43"/>
      <c r="C65" s="44">
        <v>43</v>
      </c>
      <c r="D65" s="87" t="s">
        <v>103</v>
      </c>
      <c r="E65" s="56"/>
      <c r="F65" s="56"/>
      <c r="G65" s="56"/>
      <c r="H65" s="90"/>
    </row>
    <row r="66" spans="1:8" x14ac:dyDescent="0.25">
      <c r="A66" s="43"/>
      <c r="B66" s="43"/>
      <c r="C66" s="44">
        <v>51</v>
      </c>
      <c r="D66" s="87" t="s">
        <v>175</v>
      </c>
      <c r="E66" s="56">
        <v>0</v>
      </c>
      <c r="F66" s="56">
        <v>0</v>
      </c>
      <c r="G66" s="56">
        <v>0</v>
      </c>
      <c r="H66" s="90">
        <v>0</v>
      </c>
    </row>
    <row r="67" spans="1:8" x14ac:dyDescent="0.25">
      <c r="A67" s="43"/>
      <c r="B67" s="43"/>
      <c r="C67" s="44">
        <v>53</v>
      </c>
      <c r="D67" s="87" t="s">
        <v>93</v>
      </c>
      <c r="E67" s="56">
        <v>3981</v>
      </c>
      <c r="F67" s="56">
        <v>3200</v>
      </c>
      <c r="G67" s="56">
        <v>3200</v>
      </c>
      <c r="H67" s="56">
        <v>3200</v>
      </c>
    </row>
    <row r="68" spans="1:8" x14ac:dyDescent="0.25">
      <c r="A68" s="43"/>
      <c r="B68" s="43"/>
      <c r="C68" s="44">
        <v>54</v>
      </c>
      <c r="D68" s="87" t="s">
        <v>94</v>
      </c>
      <c r="E68" s="50"/>
      <c r="F68" s="50"/>
      <c r="G68" s="50"/>
      <c r="H68" s="89"/>
    </row>
    <row r="70" spans="1:8" x14ac:dyDescent="0.25">
      <c r="G70" s="125" t="s">
        <v>170</v>
      </c>
      <c r="H70" s="125"/>
    </row>
    <row r="71" spans="1:8" x14ac:dyDescent="0.25">
      <c r="G71" s="126"/>
      <c r="H71" s="126"/>
    </row>
    <row r="72" spans="1:8" x14ac:dyDescent="0.25">
      <c r="G72" s="126"/>
      <c r="H72" s="126"/>
    </row>
    <row r="73" spans="1:8" x14ac:dyDescent="0.25">
      <c r="G73" s="126" t="s">
        <v>176</v>
      </c>
      <c r="H73" s="126"/>
    </row>
    <row r="74" spans="1:8" x14ac:dyDescent="0.25">
      <c r="G74" s="109"/>
      <c r="H74" s="109"/>
    </row>
    <row r="75" spans="1:8" x14ac:dyDescent="0.25">
      <c r="G75" s="109"/>
      <c r="H75" s="109"/>
    </row>
  </sheetData>
  <mergeCells count="8">
    <mergeCell ref="G70:H70"/>
    <mergeCell ref="G71:H72"/>
    <mergeCell ref="G73:H73"/>
    <mergeCell ref="C1:H1"/>
    <mergeCell ref="C3:H3"/>
    <mergeCell ref="C5:H5"/>
    <mergeCell ref="C7:H7"/>
    <mergeCell ref="A25:G25"/>
  </mergeCells>
  <pageMargins left="0.7" right="0.7" top="0.75" bottom="0.75" header="0.3" footer="0.3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E11" sqref="E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14" t="s">
        <v>33</v>
      </c>
      <c r="B1" s="114"/>
      <c r="C1" s="114"/>
      <c r="D1" s="114"/>
      <c r="E1" s="114"/>
      <c r="F1" s="11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14" t="s">
        <v>19</v>
      </c>
      <c r="B3" s="114"/>
      <c r="C3" s="114"/>
      <c r="D3" s="114"/>
      <c r="E3" s="115"/>
      <c r="F3" s="115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14" t="s">
        <v>4</v>
      </c>
      <c r="B5" s="116"/>
      <c r="C5" s="116"/>
      <c r="D5" s="116"/>
      <c r="E5" s="116"/>
      <c r="F5" s="116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14" t="s">
        <v>14</v>
      </c>
      <c r="B7" s="137"/>
      <c r="C7" s="137"/>
      <c r="D7" s="137"/>
      <c r="E7" s="137"/>
      <c r="F7" s="13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9" t="s">
        <v>54</v>
      </c>
      <c r="B9" s="8" t="s">
        <v>36</v>
      </c>
      <c r="C9" s="9" t="s">
        <v>37</v>
      </c>
      <c r="D9" s="9" t="s">
        <v>34</v>
      </c>
      <c r="E9" s="9" t="s">
        <v>27</v>
      </c>
      <c r="F9" s="9" t="s">
        <v>35</v>
      </c>
    </row>
    <row r="10" spans="1:6" ht="15.75" customHeight="1" x14ac:dyDescent="0.25">
      <c r="A10" s="34" t="s">
        <v>15</v>
      </c>
      <c r="B10" s="37"/>
      <c r="C10" s="60">
        <f t="shared" ref="C10:C11" si="0">C11</f>
        <v>362211</v>
      </c>
      <c r="D10" s="60">
        <f>'POSEBNI DIO'!G6</f>
        <v>610401</v>
      </c>
      <c r="E10" s="60">
        <f>'POSEBNI DIO'!H6</f>
        <v>609951</v>
      </c>
      <c r="F10" s="60">
        <f>'POSEBNI DIO'!I6</f>
        <v>609951</v>
      </c>
    </row>
    <row r="11" spans="1:6" ht="15.75" customHeight="1" x14ac:dyDescent="0.25">
      <c r="A11" s="34" t="s">
        <v>106</v>
      </c>
      <c r="B11" s="50"/>
      <c r="C11" s="56">
        <f t="shared" si="0"/>
        <v>362211</v>
      </c>
      <c r="D11" s="56">
        <f>610401</f>
        <v>610401</v>
      </c>
      <c r="E11" s="56">
        <v>609951</v>
      </c>
      <c r="F11" s="56">
        <v>609951</v>
      </c>
    </row>
    <row r="12" spans="1:6" x14ac:dyDescent="0.25">
      <c r="A12" s="58" t="s">
        <v>107</v>
      </c>
      <c r="B12" s="50"/>
      <c r="C12" s="56">
        <v>362211</v>
      </c>
      <c r="D12" s="56">
        <f>610401</f>
        <v>610401</v>
      </c>
      <c r="E12" s="56">
        <v>609951</v>
      </c>
      <c r="F12" s="56">
        <v>609951</v>
      </c>
    </row>
    <row r="13" spans="1:6" x14ac:dyDescent="0.25">
      <c r="A13" s="91" t="s">
        <v>108</v>
      </c>
      <c r="B13" s="50"/>
      <c r="C13" s="56">
        <v>0</v>
      </c>
      <c r="D13" s="56">
        <v>0</v>
      </c>
      <c r="E13" s="56">
        <v>0</v>
      </c>
      <c r="F13" s="56">
        <v>0</v>
      </c>
    </row>
    <row r="15" spans="1:6" x14ac:dyDescent="0.25">
      <c r="E15" s="125" t="s">
        <v>170</v>
      </c>
      <c r="F15" s="125"/>
    </row>
    <row r="16" spans="1:6" x14ac:dyDescent="0.25">
      <c r="E16" s="126"/>
      <c r="F16" s="126"/>
    </row>
    <row r="17" spans="5:6" x14ac:dyDescent="0.25">
      <c r="E17" s="126"/>
      <c r="F17" s="126"/>
    </row>
    <row r="18" spans="5:6" x14ac:dyDescent="0.25">
      <c r="E18" s="126" t="s">
        <v>176</v>
      </c>
      <c r="F18" s="126"/>
    </row>
    <row r="19" spans="5:6" x14ac:dyDescent="0.25">
      <c r="E19" s="109"/>
      <c r="F19" s="109"/>
    </row>
    <row r="20" spans="5:6" x14ac:dyDescent="0.25">
      <c r="E20" s="109"/>
      <c r="F20" s="109"/>
    </row>
  </sheetData>
  <mergeCells count="7">
    <mergeCell ref="E16:F17"/>
    <mergeCell ref="E18:F18"/>
    <mergeCell ref="A1:F1"/>
    <mergeCell ref="A3:F3"/>
    <mergeCell ref="A5:F5"/>
    <mergeCell ref="A7:F7"/>
    <mergeCell ref="E15:F15"/>
  </mergeCells>
  <pageMargins left="0.7" right="0.7" top="0.75" bottom="0.75" header="0.3" footer="0.3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5" workbookViewId="0">
      <selection activeCell="E22" sqref="E2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14" t="s">
        <v>33</v>
      </c>
      <c r="B1" s="114"/>
      <c r="C1" s="114"/>
      <c r="D1" s="114"/>
      <c r="E1" s="114"/>
      <c r="F1" s="114"/>
    </row>
    <row r="2" spans="1:6" ht="18" customHeight="1" x14ac:dyDescent="0.25">
      <c r="A2" s="13"/>
      <c r="B2" s="13"/>
      <c r="C2" s="13"/>
      <c r="D2" s="13"/>
      <c r="E2" s="13"/>
      <c r="F2" s="13"/>
    </row>
    <row r="3" spans="1:6" ht="15.75" customHeight="1" x14ac:dyDescent="0.25">
      <c r="A3" s="114" t="s">
        <v>19</v>
      </c>
      <c r="B3" s="114"/>
      <c r="C3" s="114"/>
      <c r="D3" s="114"/>
      <c r="E3" s="114"/>
      <c r="F3" s="114"/>
    </row>
    <row r="4" spans="1:6" ht="18" x14ac:dyDescent="0.25">
      <c r="A4" s="13"/>
      <c r="B4" s="13"/>
      <c r="C4" s="13"/>
      <c r="D4" s="13"/>
      <c r="E4" s="5"/>
      <c r="F4" s="5"/>
    </row>
    <row r="5" spans="1:6" ht="18" customHeight="1" x14ac:dyDescent="0.25">
      <c r="A5" s="114" t="s">
        <v>63</v>
      </c>
      <c r="B5" s="114"/>
      <c r="C5" s="114"/>
      <c r="D5" s="114"/>
      <c r="E5" s="114"/>
      <c r="F5" s="114"/>
    </row>
    <row r="6" spans="1:6" ht="18" x14ac:dyDescent="0.25">
      <c r="A6" s="13"/>
      <c r="B6" s="13"/>
      <c r="C6" s="13"/>
      <c r="D6" s="13"/>
      <c r="E6" s="5"/>
      <c r="F6" s="5"/>
    </row>
    <row r="7" spans="1:6" ht="25.5" x14ac:dyDescent="0.25">
      <c r="A7" s="8" t="s">
        <v>54</v>
      </c>
      <c r="B7" s="8" t="s">
        <v>36</v>
      </c>
      <c r="C7" s="9" t="s">
        <v>37</v>
      </c>
      <c r="D7" s="9" t="s">
        <v>34</v>
      </c>
      <c r="E7" s="9" t="s">
        <v>27</v>
      </c>
      <c r="F7" s="9" t="s">
        <v>35</v>
      </c>
    </row>
    <row r="8" spans="1:6" x14ac:dyDescent="0.25">
      <c r="A8" s="34" t="s">
        <v>64</v>
      </c>
      <c r="B8" s="54"/>
      <c r="C8" s="50"/>
      <c r="D8" s="50"/>
      <c r="E8" s="50"/>
      <c r="F8" s="50"/>
    </row>
    <row r="9" spans="1:6" ht="25.5" x14ac:dyDescent="0.25">
      <c r="A9" s="34" t="s">
        <v>65</v>
      </c>
      <c r="B9" s="54"/>
      <c r="C9" s="50"/>
      <c r="D9" s="50"/>
      <c r="E9" s="50"/>
      <c r="F9" s="50"/>
    </row>
    <row r="10" spans="1:6" ht="25.5" x14ac:dyDescent="0.25">
      <c r="A10" s="58" t="s">
        <v>66</v>
      </c>
      <c r="B10" s="54"/>
      <c r="C10" s="50"/>
      <c r="D10" s="50"/>
      <c r="E10" s="50"/>
      <c r="F10" s="50"/>
    </row>
    <row r="11" spans="1:6" x14ac:dyDescent="0.25">
      <c r="A11" s="58"/>
      <c r="B11" s="54"/>
      <c r="C11" s="50"/>
      <c r="D11" s="50"/>
      <c r="E11" s="50"/>
      <c r="F11" s="50"/>
    </row>
    <row r="12" spans="1:6" x14ac:dyDescent="0.25">
      <c r="A12" s="34" t="s">
        <v>67</v>
      </c>
      <c r="B12" s="54"/>
      <c r="C12" s="50"/>
      <c r="D12" s="50"/>
      <c r="E12" s="50"/>
      <c r="F12" s="50"/>
    </row>
    <row r="13" spans="1:6" x14ac:dyDescent="0.25">
      <c r="A13" s="34" t="s">
        <v>58</v>
      </c>
      <c r="B13" s="54"/>
      <c r="C13" s="50"/>
      <c r="D13" s="50"/>
      <c r="E13" s="50"/>
      <c r="F13" s="50"/>
    </row>
    <row r="14" spans="1:6" x14ac:dyDescent="0.25">
      <c r="A14" s="44" t="s">
        <v>59</v>
      </c>
      <c r="B14" s="54"/>
      <c r="C14" s="50"/>
      <c r="D14" s="50"/>
      <c r="E14" s="50"/>
      <c r="F14" s="55"/>
    </row>
    <row r="15" spans="1:6" x14ac:dyDescent="0.25">
      <c r="A15" s="34" t="s">
        <v>60</v>
      </c>
      <c r="B15" s="54"/>
      <c r="C15" s="50"/>
      <c r="D15" s="50"/>
      <c r="E15" s="50"/>
      <c r="F15" s="55"/>
    </row>
    <row r="16" spans="1:6" x14ac:dyDescent="0.25">
      <c r="A16" s="44" t="s">
        <v>61</v>
      </c>
      <c r="B16" s="54"/>
      <c r="C16" s="50"/>
      <c r="D16" s="50"/>
      <c r="E16" s="50"/>
      <c r="F16" s="55"/>
    </row>
    <row r="18" spans="5:6" x14ac:dyDescent="0.25">
      <c r="E18" s="125" t="s">
        <v>170</v>
      </c>
      <c r="F18" s="125"/>
    </row>
    <row r="19" spans="5:6" x14ac:dyDescent="0.25">
      <c r="E19" s="126"/>
      <c r="F19" s="126"/>
    </row>
    <row r="20" spans="5:6" x14ac:dyDescent="0.25">
      <c r="E20" s="126"/>
      <c r="F20" s="126"/>
    </row>
    <row r="21" spans="5:6" x14ac:dyDescent="0.25">
      <c r="E21" s="126" t="s">
        <v>176</v>
      </c>
      <c r="F21" s="126"/>
    </row>
    <row r="22" spans="5:6" x14ac:dyDescent="0.25">
      <c r="E22" s="109"/>
      <c r="F22" s="109"/>
    </row>
    <row r="23" spans="5:6" x14ac:dyDescent="0.25">
      <c r="E23" s="109"/>
      <c r="F23" s="109"/>
    </row>
  </sheetData>
  <mergeCells count="6">
    <mergeCell ref="E21:F21"/>
    <mergeCell ref="A1:F1"/>
    <mergeCell ref="A3:F3"/>
    <mergeCell ref="A5:F5"/>
    <mergeCell ref="E18:F18"/>
    <mergeCell ref="E19:F20"/>
  </mergeCells>
  <pageMargins left="0.7" right="0.7" top="0.75" bottom="0.75" header="0.3" footer="0.3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opLeftCell="A2" workbookViewId="0">
      <selection activeCell="G19" sqref="G19:H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4" t="s">
        <v>33</v>
      </c>
      <c r="B1" s="114"/>
      <c r="C1" s="114"/>
      <c r="D1" s="114"/>
      <c r="E1" s="114"/>
      <c r="F1" s="114"/>
      <c r="G1" s="114"/>
      <c r="H1" s="11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4" t="s">
        <v>19</v>
      </c>
      <c r="B3" s="114"/>
      <c r="C3" s="114"/>
      <c r="D3" s="114"/>
      <c r="E3" s="114"/>
      <c r="F3" s="114"/>
      <c r="G3" s="114"/>
      <c r="H3" s="11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4" t="s">
        <v>62</v>
      </c>
      <c r="B5" s="114"/>
      <c r="C5" s="114"/>
      <c r="D5" s="114"/>
      <c r="E5" s="114"/>
      <c r="F5" s="114"/>
      <c r="G5" s="114"/>
      <c r="H5" s="11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9" t="s">
        <v>5</v>
      </c>
      <c r="B7" s="8" t="s">
        <v>6</v>
      </c>
      <c r="C7" s="8" t="s">
        <v>32</v>
      </c>
      <c r="D7" s="8" t="s">
        <v>36</v>
      </c>
      <c r="E7" s="9" t="s">
        <v>37</v>
      </c>
      <c r="F7" s="9" t="s">
        <v>34</v>
      </c>
      <c r="G7" s="9" t="s">
        <v>27</v>
      </c>
      <c r="H7" s="9" t="s">
        <v>35</v>
      </c>
    </row>
    <row r="8" spans="1:8" x14ac:dyDescent="0.25">
      <c r="A8" s="20"/>
      <c r="B8" s="21"/>
      <c r="C8" s="21" t="s">
        <v>64</v>
      </c>
      <c r="D8" s="21"/>
      <c r="E8" s="20"/>
      <c r="F8" s="20"/>
      <c r="G8" s="20"/>
      <c r="H8" s="20"/>
    </row>
    <row r="9" spans="1:8" ht="25.5" x14ac:dyDescent="0.25">
      <c r="A9" s="34">
        <v>8</v>
      </c>
      <c r="B9" s="34"/>
      <c r="C9" s="34" t="s">
        <v>16</v>
      </c>
      <c r="D9" s="54"/>
      <c r="E9" s="50"/>
      <c r="F9" s="50"/>
      <c r="G9" s="50"/>
      <c r="H9" s="50"/>
    </row>
    <row r="10" spans="1:8" x14ac:dyDescent="0.25">
      <c r="A10" s="34"/>
      <c r="B10" s="53">
        <v>84</v>
      </c>
      <c r="C10" s="53" t="s">
        <v>23</v>
      </c>
      <c r="D10" s="54"/>
      <c r="E10" s="50"/>
      <c r="F10" s="50"/>
      <c r="G10" s="50"/>
      <c r="H10" s="50"/>
    </row>
    <row r="11" spans="1:8" x14ac:dyDescent="0.25">
      <c r="A11" s="34"/>
      <c r="B11" s="53"/>
      <c r="C11" s="92"/>
      <c r="D11" s="54"/>
      <c r="E11" s="50"/>
      <c r="F11" s="50"/>
      <c r="G11" s="50"/>
      <c r="H11" s="50"/>
    </row>
    <row r="12" spans="1:8" x14ac:dyDescent="0.25">
      <c r="A12" s="34"/>
      <c r="B12" s="53"/>
      <c r="C12" s="21" t="s">
        <v>67</v>
      </c>
      <c r="D12" s="54"/>
      <c r="E12" s="50"/>
      <c r="F12" s="50"/>
      <c r="G12" s="50"/>
      <c r="H12" s="50"/>
    </row>
    <row r="13" spans="1:8" ht="25.5" x14ac:dyDescent="0.25">
      <c r="A13" s="48">
        <v>5</v>
      </c>
      <c r="B13" s="52"/>
      <c r="C13" s="34" t="s">
        <v>17</v>
      </c>
      <c r="D13" s="54"/>
      <c r="E13" s="50"/>
      <c r="F13" s="50"/>
      <c r="G13" s="50"/>
      <c r="H13" s="50"/>
    </row>
    <row r="14" spans="1:8" ht="25.5" x14ac:dyDescent="0.25">
      <c r="A14" s="53"/>
      <c r="B14" s="53">
        <v>54</v>
      </c>
      <c r="C14" s="53" t="s">
        <v>24</v>
      </c>
      <c r="D14" s="54"/>
      <c r="E14" s="50"/>
      <c r="F14" s="50"/>
      <c r="G14" s="50"/>
      <c r="H14" s="55"/>
    </row>
    <row r="16" spans="1:8" x14ac:dyDescent="0.25">
      <c r="G16" s="125" t="s">
        <v>170</v>
      </c>
      <c r="H16" s="125"/>
    </row>
    <row r="17" spans="7:8" x14ac:dyDescent="0.25">
      <c r="G17" s="126"/>
      <c r="H17" s="126"/>
    </row>
    <row r="18" spans="7:8" x14ac:dyDescent="0.25">
      <c r="G18" s="126"/>
      <c r="H18" s="126"/>
    </row>
    <row r="19" spans="7:8" x14ac:dyDescent="0.25">
      <c r="G19" s="126" t="s">
        <v>176</v>
      </c>
      <c r="H19" s="126"/>
    </row>
    <row r="20" spans="7:8" x14ac:dyDescent="0.25">
      <c r="G20" s="109"/>
      <c r="H20" s="109"/>
    </row>
    <row r="21" spans="7:8" x14ac:dyDescent="0.25">
      <c r="G21" s="109"/>
      <c r="H21" s="109"/>
    </row>
  </sheetData>
  <mergeCells count="6">
    <mergeCell ref="G19:H19"/>
    <mergeCell ref="A1:H1"/>
    <mergeCell ref="A3:H3"/>
    <mergeCell ref="A5:H5"/>
    <mergeCell ref="G16:H16"/>
    <mergeCell ref="G17:H18"/>
  </mergeCells>
  <pageMargins left="0.7" right="0.7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tabSelected="1" topLeftCell="B1" zoomScaleNormal="100" workbookViewId="0">
      <selection activeCell="G104" sqref="G104"/>
    </sheetView>
  </sheetViews>
  <sheetFormatPr defaultRowHeight="15" x14ac:dyDescent="0.25"/>
  <cols>
    <col min="1" max="1" width="27.42578125" bestFit="1" customWidth="1"/>
    <col min="2" max="2" width="8.42578125" bestFit="1" customWidth="1"/>
    <col min="3" max="3" width="8.7109375" customWidth="1"/>
    <col min="4" max="4" width="43.7109375" customWidth="1"/>
    <col min="5" max="9" width="25.28515625" customWidth="1"/>
  </cols>
  <sheetData>
    <row r="1" spans="1:9" ht="42" customHeight="1" x14ac:dyDescent="0.25">
      <c r="A1" s="114" t="s">
        <v>33</v>
      </c>
      <c r="B1" s="114"/>
      <c r="C1" s="114"/>
      <c r="D1" s="114"/>
      <c r="E1" s="114"/>
      <c r="F1" s="114"/>
      <c r="G1" s="114"/>
      <c r="H1" s="114"/>
      <c r="I1" s="114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14" t="s">
        <v>18</v>
      </c>
      <c r="B3" s="116"/>
      <c r="C3" s="116"/>
      <c r="D3" s="116"/>
      <c r="E3" s="116"/>
      <c r="F3" s="116"/>
      <c r="G3" s="116"/>
      <c r="H3" s="116"/>
      <c r="I3" s="116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93" t="s">
        <v>20</v>
      </c>
      <c r="B5" s="145" t="s">
        <v>21</v>
      </c>
      <c r="C5" s="145"/>
      <c r="D5" s="145"/>
      <c r="E5" s="9" t="s">
        <v>36</v>
      </c>
      <c r="F5" s="9" t="s">
        <v>37</v>
      </c>
      <c r="G5" s="9" t="s">
        <v>34</v>
      </c>
      <c r="H5" s="9" t="s">
        <v>27</v>
      </c>
      <c r="I5" s="9" t="s">
        <v>35</v>
      </c>
    </row>
    <row r="6" spans="1:9" x14ac:dyDescent="0.25">
      <c r="A6" s="107" t="s">
        <v>120</v>
      </c>
      <c r="B6" s="146" t="s">
        <v>123</v>
      </c>
      <c r="C6" s="146"/>
      <c r="D6" s="146"/>
      <c r="E6" s="104"/>
      <c r="F6" s="105">
        <f>F7+F21+F91+F100</f>
        <v>362211</v>
      </c>
      <c r="G6" s="105">
        <f>G21+G91+G100+G7</f>
        <v>610401</v>
      </c>
      <c r="H6" s="105">
        <f>H7+H21+H91+H100</f>
        <v>609951</v>
      </c>
      <c r="I6" s="105">
        <f>I7+I21+I91+I100</f>
        <v>609951</v>
      </c>
    </row>
    <row r="7" spans="1:9" x14ac:dyDescent="0.25">
      <c r="A7" s="95" t="s">
        <v>121</v>
      </c>
      <c r="B7" s="141" t="s">
        <v>122</v>
      </c>
      <c r="C7" s="141"/>
      <c r="D7" s="141"/>
      <c r="E7" s="94"/>
      <c r="F7" s="96">
        <v>21451</v>
      </c>
      <c r="G7" s="96">
        <f>G8+G17</f>
        <v>22686</v>
      </c>
      <c r="H7" s="96">
        <f t="shared" ref="H7:I7" si="0">H8+H17</f>
        <v>22686</v>
      </c>
      <c r="I7" s="96">
        <f t="shared" si="0"/>
        <v>22686</v>
      </c>
    </row>
    <row r="8" spans="1:9" x14ac:dyDescent="0.25">
      <c r="A8" s="95" t="s">
        <v>124</v>
      </c>
      <c r="B8" s="141" t="s">
        <v>109</v>
      </c>
      <c r="C8" s="141"/>
      <c r="D8" s="141"/>
      <c r="E8" s="94"/>
      <c r="F8" s="96">
        <v>20057</v>
      </c>
      <c r="G8" s="96">
        <f>G9</f>
        <v>21286</v>
      </c>
      <c r="H8" s="96">
        <f t="shared" ref="H8:I9" si="1">H9</f>
        <v>21286</v>
      </c>
      <c r="I8" s="96">
        <f t="shared" si="1"/>
        <v>21286</v>
      </c>
    </row>
    <row r="9" spans="1:9" s="35" customFormat="1" x14ac:dyDescent="0.25">
      <c r="A9" s="94" t="s">
        <v>161</v>
      </c>
      <c r="B9" s="139" t="s">
        <v>158</v>
      </c>
      <c r="C9" s="139"/>
      <c r="D9" s="139"/>
      <c r="E9" s="94"/>
      <c r="F9" s="96">
        <v>20057</v>
      </c>
      <c r="G9" s="96">
        <f>G10</f>
        <v>21286</v>
      </c>
      <c r="H9" s="96">
        <f t="shared" si="1"/>
        <v>21286</v>
      </c>
      <c r="I9" s="96">
        <f t="shared" si="1"/>
        <v>21286</v>
      </c>
    </row>
    <row r="10" spans="1:9" x14ac:dyDescent="0.25">
      <c r="A10" s="94" t="s">
        <v>110</v>
      </c>
      <c r="B10" s="139" t="s">
        <v>111</v>
      </c>
      <c r="C10" s="139"/>
      <c r="D10" s="139"/>
      <c r="E10" s="94"/>
      <c r="F10" s="96">
        <v>20057</v>
      </c>
      <c r="G10" s="96">
        <f>G11+G12</f>
        <v>21286</v>
      </c>
      <c r="H10" s="96">
        <f t="shared" ref="H10:I10" si="2">H11+H12</f>
        <v>21286</v>
      </c>
      <c r="I10" s="96">
        <f t="shared" si="2"/>
        <v>21286</v>
      </c>
    </row>
    <row r="11" spans="1:9" x14ac:dyDescent="0.25">
      <c r="A11" s="94">
        <v>32</v>
      </c>
      <c r="B11" s="139" t="s">
        <v>22</v>
      </c>
      <c r="C11" s="139"/>
      <c r="D11" s="139"/>
      <c r="E11" s="94"/>
      <c r="F11" s="96">
        <v>19791</v>
      </c>
      <c r="G11" s="96">
        <v>20736</v>
      </c>
      <c r="H11" s="96">
        <v>20736</v>
      </c>
      <c r="I11" s="96">
        <v>20736</v>
      </c>
    </row>
    <row r="12" spans="1:9" x14ac:dyDescent="0.25">
      <c r="A12" s="94">
        <v>34</v>
      </c>
      <c r="B12" s="139" t="s">
        <v>81</v>
      </c>
      <c r="C12" s="139"/>
      <c r="D12" s="139"/>
      <c r="E12" s="94"/>
      <c r="F12" s="96">
        <v>266</v>
      </c>
      <c r="G12" s="96">
        <v>550</v>
      </c>
      <c r="H12" s="96">
        <v>550</v>
      </c>
      <c r="I12" s="96">
        <v>550</v>
      </c>
    </row>
    <row r="13" spans="1:9" s="35" customFormat="1" x14ac:dyDescent="0.25">
      <c r="A13" s="95" t="s">
        <v>156</v>
      </c>
      <c r="B13" s="141" t="s">
        <v>157</v>
      </c>
      <c r="C13" s="141"/>
      <c r="D13" s="141"/>
      <c r="E13" s="94"/>
      <c r="F13" s="96">
        <v>0</v>
      </c>
      <c r="G13" s="96">
        <v>0</v>
      </c>
      <c r="H13" s="96">
        <v>0</v>
      </c>
      <c r="I13" s="96">
        <v>0</v>
      </c>
    </row>
    <row r="14" spans="1:9" s="35" customFormat="1" x14ac:dyDescent="0.25">
      <c r="A14" s="94" t="s">
        <v>161</v>
      </c>
      <c r="B14" s="139" t="s">
        <v>158</v>
      </c>
      <c r="C14" s="139"/>
      <c r="D14" s="139"/>
      <c r="E14" s="94"/>
      <c r="F14" s="96">
        <v>0</v>
      </c>
      <c r="G14" s="96">
        <v>0</v>
      </c>
      <c r="H14" s="96">
        <v>0</v>
      </c>
      <c r="I14" s="96">
        <v>0</v>
      </c>
    </row>
    <row r="15" spans="1:9" s="35" customFormat="1" x14ac:dyDescent="0.25">
      <c r="A15" s="94" t="s">
        <v>110</v>
      </c>
      <c r="B15" s="139" t="s">
        <v>111</v>
      </c>
      <c r="C15" s="139"/>
      <c r="D15" s="139"/>
      <c r="E15" s="94"/>
      <c r="F15" s="96">
        <v>0</v>
      </c>
      <c r="G15" s="96">
        <v>0</v>
      </c>
      <c r="H15" s="96">
        <v>0</v>
      </c>
      <c r="I15" s="96">
        <v>0</v>
      </c>
    </row>
    <row r="16" spans="1:9" s="35" customFormat="1" x14ac:dyDescent="0.25">
      <c r="A16" s="94">
        <v>32</v>
      </c>
      <c r="B16" s="139" t="s">
        <v>22</v>
      </c>
      <c r="C16" s="139"/>
      <c r="D16" s="139"/>
      <c r="E16" s="94"/>
      <c r="F16" s="96">
        <v>0</v>
      </c>
      <c r="G16" s="96">
        <v>0</v>
      </c>
      <c r="H16" s="96">
        <v>0</v>
      </c>
      <c r="I16" s="96">
        <v>0</v>
      </c>
    </row>
    <row r="17" spans="1:9" ht="25.9" customHeight="1" x14ac:dyDescent="0.25">
      <c r="A17" s="95" t="s">
        <v>125</v>
      </c>
      <c r="B17" s="147" t="s">
        <v>168</v>
      </c>
      <c r="C17" s="147"/>
      <c r="D17" s="147"/>
      <c r="E17" s="94"/>
      <c r="F17" s="96">
        <v>1394</v>
      </c>
      <c r="G17" s="96">
        <v>1400</v>
      </c>
      <c r="H17" s="96">
        <v>1400</v>
      </c>
      <c r="I17" s="96">
        <v>1400</v>
      </c>
    </row>
    <row r="18" spans="1:9" s="35" customFormat="1" ht="14.45" customHeight="1" x14ac:dyDescent="0.25">
      <c r="A18" s="94" t="s">
        <v>161</v>
      </c>
      <c r="B18" s="139" t="s">
        <v>158</v>
      </c>
      <c r="C18" s="139"/>
      <c r="D18" s="139"/>
      <c r="E18" s="94"/>
      <c r="F18" s="96">
        <v>1394</v>
      </c>
      <c r="G18" s="96">
        <v>1400</v>
      </c>
      <c r="H18" s="96">
        <v>1400</v>
      </c>
      <c r="I18" s="96">
        <v>1400</v>
      </c>
    </row>
    <row r="19" spans="1:9" x14ac:dyDescent="0.25">
      <c r="A19" s="94" t="s">
        <v>110</v>
      </c>
      <c r="B19" s="139" t="s">
        <v>111</v>
      </c>
      <c r="C19" s="139"/>
      <c r="D19" s="139"/>
      <c r="E19" s="94"/>
      <c r="F19" s="96">
        <v>1394</v>
      </c>
      <c r="G19" s="96">
        <v>1400</v>
      </c>
      <c r="H19" s="96">
        <v>1400</v>
      </c>
      <c r="I19" s="96">
        <v>1400</v>
      </c>
    </row>
    <row r="20" spans="1:9" x14ac:dyDescent="0.25">
      <c r="A20" s="94">
        <v>42</v>
      </c>
      <c r="B20" s="139" t="s">
        <v>31</v>
      </c>
      <c r="C20" s="139"/>
      <c r="D20" s="139"/>
      <c r="E20" s="94"/>
      <c r="F20" s="96">
        <v>1394</v>
      </c>
      <c r="G20" s="96">
        <v>1400</v>
      </c>
      <c r="H20" s="96">
        <v>1400</v>
      </c>
      <c r="I20" s="96">
        <v>1400</v>
      </c>
    </row>
    <row r="21" spans="1:9" x14ac:dyDescent="0.25">
      <c r="A21" s="106" t="s">
        <v>169</v>
      </c>
      <c r="B21" s="140" t="s">
        <v>112</v>
      </c>
      <c r="C21" s="140"/>
      <c r="D21" s="140"/>
      <c r="E21" s="104"/>
      <c r="F21" s="105">
        <f>F27+F35+F45+F49+F53+F65+F79</f>
        <v>37742</v>
      </c>
      <c r="G21" s="105">
        <f>G22+G35+G45+G49+G53+G65+G74+G79+G84</f>
        <v>66930</v>
      </c>
      <c r="H21" s="105">
        <f>H22+H35+H45+H49+H53+H65+H74+H79+H84</f>
        <v>66480</v>
      </c>
      <c r="I21" s="105">
        <f>I22+I35+I45+I49+I53+I65+I74+I79+I84</f>
        <v>66480</v>
      </c>
    </row>
    <row r="22" spans="1:9" x14ac:dyDescent="0.25">
      <c r="A22" s="95" t="s">
        <v>126</v>
      </c>
      <c r="B22" s="141" t="s">
        <v>114</v>
      </c>
      <c r="C22" s="141"/>
      <c r="D22" s="141"/>
      <c r="E22" s="94"/>
      <c r="F22" s="96">
        <v>0</v>
      </c>
      <c r="G22" s="96">
        <f>G23</f>
        <v>450</v>
      </c>
      <c r="H22" s="96">
        <v>0</v>
      </c>
      <c r="I22" s="96">
        <v>0</v>
      </c>
    </row>
    <row r="23" spans="1:9" s="35" customFormat="1" x14ac:dyDescent="0.25">
      <c r="A23" s="94" t="s">
        <v>161</v>
      </c>
      <c r="B23" s="139" t="s">
        <v>158</v>
      </c>
      <c r="C23" s="139"/>
      <c r="D23" s="139"/>
      <c r="E23" s="94"/>
      <c r="F23" s="96">
        <v>0</v>
      </c>
      <c r="G23" s="96">
        <v>450</v>
      </c>
      <c r="H23" s="96">
        <v>0</v>
      </c>
      <c r="I23" s="96">
        <v>0</v>
      </c>
    </row>
    <row r="24" spans="1:9" s="35" customFormat="1" x14ac:dyDescent="0.25">
      <c r="A24" s="94" t="s">
        <v>113</v>
      </c>
      <c r="B24" s="139" t="s">
        <v>116</v>
      </c>
      <c r="C24" s="139"/>
      <c r="D24" s="139"/>
      <c r="E24" s="94"/>
      <c r="F24" s="96">
        <v>0</v>
      </c>
      <c r="G24" s="96">
        <v>450</v>
      </c>
      <c r="H24" s="96">
        <v>0</v>
      </c>
      <c r="I24" s="96">
        <v>0</v>
      </c>
    </row>
    <row r="25" spans="1:9" x14ac:dyDescent="0.25">
      <c r="A25" s="94">
        <v>32</v>
      </c>
      <c r="B25" s="142" t="s">
        <v>22</v>
      </c>
      <c r="C25" s="143"/>
      <c r="D25" s="144"/>
      <c r="E25" s="94"/>
      <c r="F25" s="96">
        <v>0</v>
      </c>
      <c r="G25" s="96">
        <v>450</v>
      </c>
      <c r="H25" s="96">
        <v>0</v>
      </c>
      <c r="I25" s="96">
        <v>0</v>
      </c>
    </row>
    <row r="26" spans="1:9" x14ac:dyDescent="0.25">
      <c r="A26" s="94">
        <v>38</v>
      </c>
      <c r="B26" s="139" t="s">
        <v>83</v>
      </c>
      <c r="C26" s="139"/>
      <c r="D26" s="139"/>
      <c r="E26" s="94"/>
      <c r="F26" s="96">
        <v>0</v>
      </c>
      <c r="G26" s="96">
        <v>0</v>
      </c>
      <c r="H26" s="96">
        <v>0</v>
      </c>
      <c r="I26" s="96">
        <v>0</v>
      </c>
    </row>
    <row r="27" spans="1:9" s="35" customFormat="1" x14ac:dyDescent="0.25">
      <c r="A27" s="94" t="s">
        <v>159</v>
      </c>
      <c r="B27" s="139" t="s">
        <v>160</v>
      </c>
      <c r="C27" s="139"/>
      <c r="D27" s="139"/>
      <c r="E27" s="94"/>
      <c r="F27" s="96">
        <v>13272</v>
      </c>
      <c r="G27" s="96">
        <v>0</v>
      </c>
      <c r="H27" s="96">
        <v>0</v>
      </c>
      <c r="I27" s="96">
        <v>0</v>
      </c>
    </row>
    <row r="28" spans="1:9" s="35" customFormat="1" x14ac:dyDescent="0.25">
      <c r="A28" s="94" t="s">
        <v>129</v>
      </c>
      <c r="B28" s="139" t="s">
        <v>131</v>
      </c>
      <c r="C28" s="139"/>
      <c r="D28" s="139"/>
      <c r="E28" s="94"/>
      <c r="F28" s="96">
        <v>13272</v>
      </c>
      <c r="G28" s="96">
        <v>0</v>
      </c>
      <c r="H28" s="96">
        <v>0</v>
      </c>
      <c r="I28" s="96">
        <v>0</v>
      </c>
    </row>
    <row r="29" spans="1:9" s="35" customFormat="1" x14ac:dyDescent="0.25">
      <c r="A29" s="94">
        <v>32</v>
      </c>
      <c r="B29" s="142" t="s">
        <v>22</v>
      </c>
      <c r="C29" s="143"/>
      <c r="D29" s="144"/>
      <c r="E29" s="94"/>
      <c r="F29" s="96">
        <v>13272</v>
      </c>
      <c r="G29" s="96">
        <v>0</v>
      </c>
      <c r="H29" s="96">
        <v>0</v>
      </c>
      <c r="I29" s="96">
        <v>0</v>
      </c>
    </row>
    <row r="30" spans="1:9" s="35" customFormat="1" x14ac:dyDescent="0.25">
      <c r="A30" s="94" t="s">
        <v>187</v>
      </c>
      <c r="B30" s="142" t="s">
        <v>188</v>
      </c>
      <c r="C30" s="143"/>
      <c r="D30" s="144"/>
      <c r="E30" s="94"/>
      <c r="F30" s="96">
        <v>0</v>
      </c>
      <c r="G30" s="96">
        <v>500</v>
      </c>
      <c r="H30" s="96">
        <v>500</v>
      </c>
      <c r="I30" s="96">
        <v>500</v>
      </c>
    </row>
    <row r="31" spans="1:9" s="35" customFormat="1" x14ac:dyDescent="0.25">
      <c r="A31" s="94">
        <v>92</v>
      </c>
      <c r="B31" s="142" t="s">
        <v>178</v>
      </c>
      <c r="C31" s="143"/>
      <c r="D31" s="144"/>
      <c r="E31" s="94"/>
      <c r="F31" s="96">
        <v>0</v>
      </c>
      <c r="G31" s="96">
        <v>500</v>
      </c>
      <c r="H31" s="96">
        <v>500</v>
      </c>
      <c r="I31" s="96">
        <v>500</v>
      </c>
    </row>
    <row r="32" spans="1:9" s="35" customFormat="1" x14ac:dyDescent="0.25">
      <c r="A32" s="94" t="s">
        <v>179</v>
      </c>
      <c r="B32" s="142" t="s">
        <v>181</v>
      </c>
      <c r="C32" s="143"/>
      <c r="D32" s="144"/>
      <c r="E32" s="94"/>
      <c r="F32" s="96">
        <v>0</v>
      </c>
      <c r="G32" s="96">
        <v>50</v>
      </c>
      <c r="H32" s="96">
        <v>50</v>
      </c>
      <c r="I32" s="96">
        <v>50</v>
      </c>
    </row>
    <row r="33" spans="1:9" s="35" customFormat="1" x14ac:dyDescent="0.25">
      <c r="A33" s="94" t="s">
        <v>180</v>
      </c>
      <c r="B33" s="142" t="s">
        <v>182</v>
      </c>
      <c r="C33" s="143"/>
      <c r="D33" s="144"/>
      <c r="E33" s="94"/>
      <c r="F33" s="96">
        <v>0</v>
      </c>
      <c r="G33" s="96">
        <v>50</v>
      </c>
      <c r="H33" s="96">
        <v>50</v>
      </c>
      <c r="I33" s="96">
        <v>50</v>
      </c>
    </row>
    <row r="34" spans="1:9" s="35" customFormat="1" x14ac:dyDescent="0.25">
      <c r="A34" s="94">
        <v>92</v>
      </c>
      <c r="B34" s="142" t="s">
        <v>178</v>
      </c>
      <c r="C34" s="143"/>
      <c r="D34" s="144"/>
      <c r="E34" s="94"/>
      <c r="F34" s="96">
        <v>0</v>
      </c>
      <c r="G34" s="96">
        <v>50</v>
      </c>
      <c r="H34" s="96">
        <v>50</v>
      </c>
      <c r="I34" s="96">
        <v>50</v>
      </c>
    </row>
    <row r="35" spans="1:9" x14ac:dyDescent="0.25">
      <c r="A35" s="95" t="s">
        <v>127</v>
      </c>
      <c r="B35" s="141" t="s">
        <v>128</v>
      </c>
      <c r="C35" s="141"/>
      <c r="D35" s="141"/>
      <c r="E35" s="94"/>
      <c r="F35" s="96">
        <v>3351</v>
      </c>
      <c r="G35" s="96">
        <f>G42</f>
        <v>1000</v>
      </c>
      <c r="H35" s="96">
        <f t="shared" ref="H35:I35" si="3">H42</f>
        <v>1000</v>
      </c>
      <c r="I35" s="96">
        <f t="shared" si="3"/>
        <v>1000</v>
      </c>
    </row>
    <row r="36" spans="1:9" s="35" customFormat="1" x14ac:dyDescent="0.25">
      <c r="A36" s="94" t="s">
        <v>161</v>
      </c>
      <c r="B36" s="139" t="s">
        <v>158</v>
      </c>
      <c r="C36" s="139"/>
      <c r="D36" s="139"/>
      <c r="E36" s="94"/>
      <c r="F36" s="96">
        <v>0</v>
      </c>
      <c r="G36" s="96">
        <v>0</v>
      </c>
      <c r="H36" s="96">
        <v>0</v>
      </c>
      <c r="I36" s="96">
        <v>0</v>
      </c>
    </row>
    <row r="37" spans="1:9" s="35" customFormat="1" x14ac:dyDescent="0.25">
      <c r="A37" s="94" t="s">
        <v>113</v>
      </c>
      <c r="B37" s="139" t="s">
        <v>116</v>
      </c>
      <c r="C37" s="139"/>
      <c r="D37" s="139"/>
      <c r="E37" s="94"/>
      <c r="F37" s="96">
        <v>0</v>
      </c>
      <c r="G37" s="96">
        <v>0</v>
      </c>
      <c r="H37" s="96">
        <v>0</v>
      </c>
      <c r="I37" s="96">
        <v>0</v>
      </c>
    </row>
    <row r="38" spans="1:9" s="35" customFormat="1" x14ac:dyDescent="0.25">
      <c r="A38" s="94">
        <v>37</v>
      </c>
      <c r="B38" s="139" t="s">
        <v>130</v>
      </c>
      <c r="C38" s="139"/>
      <c r="D38" s="139"/>
      <c r="E38" s="94"/>
      <c r="F38" s="96">
        <v>0</v>
      </c>
      <c r="G38" s="96">
        <v>0</v>
      </c>
      <c r="H38" s="96">
        <v>0</v>
      </c>
      <c r="I38" s="96">
        <v>0</v>
      </c>
    </row>
    <row r="39" spans="1:9" s="35" customFormat="1" x14ac:dyDescent="0.25">
      <c r="A39" s="94" t="s">
        <v>183</v>
      </c>
      <c r="B39" s="142" t="s">
        <v>185</v>
      </c>
      <c r="C39" s="143"/>
      <c r="D39" s="144"/>
      <c r="E39" s="94"/>
      <c r="F39" s="96">
        <v>0</v>
      </c>
      <c r="G39" s="96">
        <v>1200</v>
      </c>
      <c r="H39" s="96">
        <v>1200</v>
      </c>
      <c r="I39" s="96">
        <v>1200</v>
      </c>
    </row>
    <row r="40" spans="1:9" s="35" customFormat="1" x14ac:dyDescent="0.25">
      <c r="A40" s="94" t="s">
        <v>184</v>
      </c>
      <c r="B40" s="142" t="s">
        <v>186</v>
      </c>
      <c r="C40" s="143"/>
      <c r="D40" s="144"/>
      <c r="E40" s="94"/>
      <c r="F40" s="96">
        <v>0</v>
      </c>
      <c r="G40" s="96">
        <v>1200</v>
      </c>
      <c r="H40" s="96">
        <v>1200</v>
      </c>
      <c r="I40" s="96">
        <v>1200</v>
      </c>
    </row>
    <row r="41" spans="1:9" s="35" customFormat="1" x14ac:dyDescent="0.25">
      <c r="A41" s="94">
        <v>92</v>
      </c>
      <c r="B41" s="142" t="s">
        <v>178</v>
      </c>
      <c r="C41" s="143"/>
      <c r="D41" s="144"/>
      <c r="E41" s="94"/>
      <c r="F41" s="96">
        <v>0</v>
      </c>
      <c r="G41" s="96">
        <v>1200</v>
      </c>
      <c r="H41" s="96">
        <v>1200</v>
      </c>
      <c r="I41" s="96">
        <v>1200</v>
      </c>
    </row>
    <row r="42" spans="1:9" s="35" customFormat="1" x14ac:dyDescent="0.25">
      <c r="A42" s="94" t="s">
        <v>162</v>
      </c>
      <c r="B42" s="139" t="s">
        <v>163</v>
      </c>
      <c r="C42" s="139"/>
      <c r="D42" s="139"/>
      <c r="E42" s="94"/>
      <c r="F42" s="96">
        <v>3351</v>
      </c>
      <c r="G42" s="96">
        <v>1000</v>
      </c>
      <c r="H42" s="96">
        <v>1000</v>
      </c>
      <c r="I42" s="96">
        <v>1000</v>
      </c>
    </row>
    <row r="43" spans="1:9" x14ac:dyDescent="0.25">
      <c r="A43" s="94" t="s">
        <v>129</v>
      </c>
      <c r="B43" s="139" t="s">
        <v>131</v>
      </c>
      <c r="C43" s="139"/>
      <c r="D43" s="139"/>
      <c r="E43" s="94"/>
      <c r="F43" s="96">
        <v>3351</v>
      </c>
      <c r="G43" s="96">
        <v>1000</v>
      </c>
      <c r="H43" s="96">
        <v>1000</v>
      </c>
      <c r="I43" s="96">
        <v>1000</v>
      </c>
    </row>
    <row r="44" spans="1:9" x14ac:dyDescent="0.25">
      <c r="A44" s="94">
        <v>37</v>
      </c>
      <c r="B44" s="139" t="s">
        <v>130</v>
      </c>
      <c r="C44" s="139"/>
      <c r="D44" s="139"/>
      <c r="E44" s="94"/>
      <c r="F44" s="96">
        <v>3351</v>
      </c>
      <c r="G44" s="96">
        <v>1000</v>
      </c>
      <c r="H44" s="96">
        <v>1000</v>
      </c>
      <c r="I44" s="96">
        <v>1000</v>
      </c>
    </row>
    <row r="45" spans="1:9" x14ac:dyDescent="0.25">
      <c r="A45" s="95" t="s">
        <v>132</v>
      </c>
      <c r="B45" s="141" t="s">
        <v>133</v>
      </c>
      <c r="C45" s="141"/>
      <c r="D45" s="141"/>
      <c r="E45" s="94"/>
      <c r="F45" s="96">
        <v>159</v>
      </c>
      <c r="G45" s="96">
        <v>200</v>
      </c>
      <c r="H45" s="96">
        <v>200</v>
      </c>
      <c r="I45" s="96">
        <v>200</v>
      </c>
    </row>
    <row r="46" spans="1:9" s="35" customFormat="1" x14ac:dyDescent="0.25">
      <c r="A46" s="94" t="s">
        <v>161</v>
      </c>
      <c r="B46" s="139" t="s">
        <v>158</v>
      </c>
      <c r="C46" s="139"/>
      <c r="D46" s="139"/>
      <c r="E46" s="94"/>
      <c r="F46" s="96">
        <v>159</v>
      </c>
      <c r="G46" s="96">
        <v>200</v>
      </c>
      <c r="H46" s="96">
        <v>200</v>
      </c>
      <c r="I46" s="96">
        <v>200</v>
      </c>
    </row>
    <row r="47" spans="1:9" x14ac:dyDescent="0.25">
      <c r="A47" s="94" t="s">
        <v>113</v>
      </c>
      <c r="B47" s="139" t="s">
        <v>116</v>
      </c>
      <c r="C47" s="139"/>
      <c r="D47" s="139"/>
      <c r="E47" s="94"/>
      <c r="F47" s="96">
        <v>159</v>
      </c>
      <c r="G47" s="96">
        <v>200</v>
      </c>
      <c r="H47" s="96">
        <v>200</v>
      </c>
      <c r="I47" s="96">
        <v>200</v>
      </c>
    </row>
    <row r="48" spans="1:9" x14ac:dyDescent="0.25">
      <c r="A48" s="94">
        <v>32</v>
      </c>
      <c r="B48" s="139" t="s">
        <v>22</v>
      </c>
      <c r="C48" s="139"/>
      <c r="D48" s="139"/>
      <c r="E48" s="94"/>
      <c r="F48" s="96">
        <v>159</v>
      </c>
      <c r="G48" s="96">
        <v>200</v>
      </c>
      <c r="H48" s="96">
        <v>200</v>
      </c>
      <c r="I48" s="96">
        <v>200</v>
      </c>
    </row>
    <row r="49" spans="1:9" x14ac:dyDescent="0.25">
      <c r="A49" s="95" t="s">
        <v>134</v>
      </c>
      <c r="B49" s="141" t="s">
        <v>117</v>
      </c>
      <c r="C49" s="141"/>
      <c r="D49" s="141"/>
      <c r="E49" s="94"/>
      <c r="F49" s="96">
        <v>159</v>
      </c>
      <c r="G49" s="96">
        <v>200</v>
      </c>
      <c r="H49" s="96">
        <v>200</v>
      </c>
      <c r="I49" s="96">
        <v>200</v>
      </c>
    </row>
    <row r="50" spans="1:9" s="35" customFormat="1" x14ac:dyDescent="0.25">
      <c r="A50" s="94" t="s">
        <v>161</v>
      </c>
      <c r="B50" s="139" t="s">
        <v>158</v>
      </c>
      <c r="C50" s="139"/>
      <c r="D50" s="139"/>
      <c r="E50" s="94"/>
      <c r="F50" s="96">
        <v>159</v>
      </c>
      <c r="G50" s="96">
        <v>200</v>
      </c>
      <c r="H50" s="96">
        <v>200</v>
      </c>
      <c r="I50" s="96">
        <v>200</v>
      </c>
    </row>
    <row r="51" spans="1:9" x14ac:dyDescent="0.25">
      <c r="A51" s="94" t="s">
        <v>113</v>
      </c>
      <c r="B51" s="139" t="s">
        <v>116</v>
      </c>
      <c r="C51" s="139"/>
      <c r="D51" s="139"/>
      <c r="E51" s="94"/>
      <c r="F51" s="96">
        <v>159</v>
      </c>
      <c r="G51" s="96">
        <v>200</v>
      </c>
      <c r="H51" s="96">
        <v>200</v>
      </c>
      <c r="I51" s="96">
        <v>200</v>
      </c>
    </row>
    <row r="52" spans="1:9" x14ac:dyDescent="0.25">
      <c r="A52" s="94">
        <v>32</v>
      </c>
      <c r="B52" s="139" t="s">
        <v>22</v>
      </c>
      <c r="C52" s="139"/>
      <c r="D52" s="139"/>
      <c r="E52" s="94"/>
      <c r="F52" s="96">
        <v>159</v>
      </c>
      <c r="G52" s="96">
        <v>200</v>
      </c>
      <c r="H52" s="96">
        <v>200</v>
      </c>
      <c r="I52" s="96">
        <v>200</v>
      </c>
    </row>
    <row r="53" spans="1:9" s="35" customFormat="1" x14ac:dyDescent="0.25">
      <c r="A53" s="95" t="s">
        <v>135</v>
      </c>
      <c r="B53" s="141" t="s">
        <v>136</v>
      </c>
      <c r="C53" s="141"/>
      <c r="D53" s="141"/>
      <c r="E53" s="94"/>
      <c r="F53" s="96">
        <v>159</v>
      </c>
      <c r="G53" s="96">
        <v>200</v>
      </c>
      <c r="H53" s="96">
        <v>200</v>
      </c>
      <c r="I53" s="96">
        <v>200</v>
      </c>
    </row>
    <row r="54" spans="1:9" s="35" customFormat="1" x14ac:dyDescent="0.25">
      <c r="A54" s="94" t="s">
        <v>161</v>
      </c>
      <c r="B54" s="139" t="s">
        <v>158</v>
      </c>
      <c r="C54" s="139"/>
      <c r="D54" s="139"/>
      <c r="E54" s="94"/>
      <c r="F54" s="96">
        <v>159</v>
      </c>
      <c r="G54" s="96">
        <v>200</v>
      </c>
      <c r="H54" s="96">
        <v>200</v>
      </c>
      <c r="I54" s="96">
        <v>200</v>
      </c>
    </row>
    <row r="55" spans="1:9" s="35" customFormat="1" x14ac:dyDescent="0.25">
      <c r="A55" s="94" t="s">
        <v>113</v>
      </c>
      <c r="B55" s="139" t="s">
        <v>116</v>
      </c>
      <c r="C55" s="139"/>
      <c r="D55" s="139"/>
      <c r="E55" s="94"/>
      <c r="F55" s="96">
        <v>159</v>
      </c>
      <c r="G55" s="96">
        <v>200</v>
      </c>
      <c r="H55" s="96">
        <v>200</v>
      </c>
      <c r="I55" s="96">
        <v>200</v>
      </c>
    </row>
    <row r="56" spans="1:9" x14ac:dyDescent="0.25">
      <c r="A56" s="94">
        <v>32</v>
      </c>
      <c r="B56" s="139" t="s">
        <v>22</v>
      </c>
      <c r="C56" s="139"/>
      <c r="D56" s="139"/>
      <c r="E56" s="94"/>
      <c r="F56" s="96">
        <v>159</v>
      </c>
      <c r="G56" s="96">
        <v>200</v>
      </c>
      <c r="H56" s="96">
        <v>200</v>
      </c>
      <c r="I56" s="96">
        <v>200</v>
      </c>
    </row>
    <row r="57" spans="1:9" x14ac:dyDescent="0.25">
      <c r="A57" s="95" t="s">
        <v>137</v>
      </c>
      <c r="B57" s="141" t="s">
        <v>138</v>
      </c>
      <c r="C57" s="141"/>
      <c r="D57" s="141"/>
      <c r="E57" s="94"/>
      <c r="F57" s="96">
        <v>0</v>
      </c>
      <c r="G57" s="96">
        <v>0</v>
      </c>
      <c r="H57" s="96">
        <v>0</v>
      </c>
      <c r="I57" s="96">
        <v>0</v>
      </c>
    </row>
    <row r="58" spans="1:9" s="35" customFormat="1" x14ac:dyDescent="0.25">
      <c r="A58" s="94" t="s">
        <v>161</v>
      </c>
      <c r="B58" s="139" t="s">
        <v>158</v>
      </c>
      <c r="C58" s="139"/>
      <c r="D58" s="139"/>
      <c r="E58" s="94"/>
      <c r="F58" s="96">
        <v>0</v>
      </c>
      <c r="G58" s="96">
        <v>0</v>
      </c>
      <c r="H58" s="96">
        <v>0</v>
      </c>
      <c r="I58" s="96">
        <v>0</v>
      </c>
    </row>
    <row r="59" spans="1:9" x14ac:dyDescent="0.25">
      <c r="A59" s="94" t="s">
        <v>113</v>
      </c>
      <c r="B59" s="139" t="s">
        <v>116</v>
      </c>
      <c r="C59" s="139"/>
      <c r="D59" s="139"/>
      <c r="E59" s="94"/>
      <c r="F59" s="96">
        <v>0</v>
      </c>
      <c r="G59" s="96">
        <v>0</v>
      </c>
      <c r="H59" s="96">
        <v>0</v>
      </c>
      <c r="I59" s="96">
        <v>0</v>
      </c>
    </row>
    <row r="60" spans="1:9" x14ac:dyDescent="0.25">
      <c r="A60" s="94">
        <v>32</v>
      </c>
      <c r="B60" s="139" t="s">
        <v>22</v>
      </c>
      <c r="C60" s="139"/>
      <c r="D60" s="139"/>
      <c r="E60" s="94"/>
      <c r="F60" s="96">
        <v>0</v>
      </c>
      <c r="G60" s="96">
        <v>0</v>
      </c>
      <c r="H60" s="96">
        <v>0</v>
      </c>
      <c r="I60" s="96">
        <v>0</v>
      </c>
    </row>
    <row r="61" spans="1:9" x14ac:dyDescent="0.25">
      <c r="A61" s="95" t="s">
        <v>139</v>
      </c>
      <c r="B61" s="141" t="s">
        <v>140</v>
      </c>
      <c r="C61" s="141"/>
      <c r="D61" s="141"/>
      <c r="E61" s="94"/>
      <c r="F61" s="96">
        <v>0</v>
      </c>
      <c r="G61" s="96">
        <v>0</v>
      </c>
      <c r="H61" s="96">
        <v>0</v>
      </c>
      <c r="I61" s="96">
        <v>0</v>
      </c>
    </row>
    <row r="62" spans="1:9" s="35" customFormat="1" x14ac:dyDescent="0.25">
      <c r="A62" s="94" t="s">
        <v>161</v>
      </c>
      <c r="B62" s="139" t="s">
        <v>158</v>
      </c>
      <c r="C62" s="139"/>
      <c r="D62" s="139"/>
      <c r="E62" s="94"/>
      <c r="F62" s="96">
        <v>0</v>
      </c>
      <c r="G62" s="96">
        <v>0</v>
      </c>
      <c r="H62" s="96">
        <v>0</v>
      </c>
      <c r="I62" s="96">
        <v>0</v>
      </c>
    </row>
    <row r="63" spans="1:9" x14ac:dyDescent="0.25">
      <c r="A63" s="94" t="s">
        <v>113</v>
      </c>
      <c r="B63" s="139" t="s">
        <v>116</v>
      </c>
      <c r="C63" s="139"/>
      <c r="D63" s="139"/>
      <c r="E63" s="94"/>
      <c r="F63" s="96">
        <v>0</v>
      </c>
      <c r="G63" s="96">
        <v>0</v>
      </c>
      <c r="H63" s="96">
        <v>0</v>
      </c>
      <c r="I63" s="96">
        <v>0</v>
      </c>
    </row>
    <row r="64" spans="1:9" x14ac:dyDescent="0.25">
      <c r="A64" s="94">
        <v>32</v>
      </c>
      <c r="B64" s="139" t="s">
        <v>22</v>
      </c>
      <c r="C64" s="139"/>
      <c r="D64" s="139"/>
      <c r="E64" s="94"/>
      <c r="F64" s="96">
        <v>0</v>
      </c>
      <c r="G64" s="96">
        <v>0</v>
      </c>
      <c r="H64" s="96">
        <v>0</v>
      </c>
      <c r="I64" s="96">
        <v>0</v>
      </c>
    </row>
    <row r="65" spans="1:9" x14ac:dyDescent="0.25">
      <c r="A65" s="95" t="s">
        <v>141</v>
      </c>
      <c r="B65" s="141" t="s">
        <v>118</v>
      </c>
      <c r="C65" s="141"/>
      <c r="D65" s="141"/>
      <c r="E65" s="94"/>
      <c r="F65" s="96">
        <v>1592</v>
      </c>
      <c r="G65" s="96">
        <f>G66</f>
        <v>3200</v>
      </c>
      <c r="H65" s="96">
        <f t="shared" ref="H65:I67" si="4">H66</f>
        <v>3200</v>
      </c>
      <c r="I65" s="96">
        <f t="shared" si="4"/>
        <v>3200</v>
      </c>
    </row>
    <row r="66" spans="1:9" s="35" customFormat="1" x14ac:dyDescent="0.25">
      <c r="A66" s="94" t="s">
        <v>161</v>
      </c>
      <c r="B66" s="139" t="s">
        <v>158</v>
      </c>
      <c r="C66" s="139"/>
      <c r="D66" s="139"/>
      <c r="E66" s="94"/>
      <c r="F66" s="96">
        <v>1592</v>
      </c>
      <c r="G66" s="96">
        <f>G67</f>
        <v>3200</v>
      </c>
      <c r="H66" s="96">
        <f t="shared" si="4"/>
        <v>3200</v>
      </c>
      <c r="I66" s="96">
        <f t="shared" si="4"/>
        <v>3200</v>
      </c>
    </row>
    <row r="67" spans="1:9" x14ac:dyDescent="0.25">
      <c r="A67" s="94" t="s">
        <v>113</v>
      </c>
      <c r="B67" s="139" t="s">
        <v>116</v>
      </c>
      <c r="C67" s="139"/>
      <c r="D67" s="139"/>
      <c r="E67" s="94"/>
      <c r="F67" s="96">
        <v>1592</v>
      </c>
      <c r="G67" s="96">
        <f>G68</f>
        <v>3200</v>
      </c>
      <c r="H67" s="96">
        <f t="shared" si="4"/>
        <v>3200</v>
      </c>
      <c r="I67" s="96">
        <f t="shared" si="4"/>
        <v>3200</v>
      </c>
    </row>
    <row r="68" spans="1:9" x14ac:dyDescent="0.25">
      <c r="A68" s="94">
        <v>32</v>
      </c>
      <c r="B68" s="139" t="s">
        <v>22</v>
      </c>
      <c r="C68" s="139"/>
      <c r="D68" s="139"/>
      <c r="E68" s="94"/>
      <c r="F68" s="96">
        <v>1592</v>
      </c>
      <c r="G68" s="96">
        <f>1700+1500</f>
        <v>3200</v>
      </c>
      <c r="H68" s="96">
        <f t="shared" ref="H68:I68" si="5">1700+1500</f>
        <v>3200</v>
      </c>
      <c r="I68" s="96">
        <f t="shared" si="5"/>
        <v>3200</v>
      </c>
    </row>
    <row r="69" spans="1:9" x14ac:dyDescent="0.25">
      <c r="A69" s="95" t="s">
        <v>142</v>
      </c>
      <c r="B69" s="141" t="s">
        <v>143</v>
      </c>
      <c r="C69" s="141"/>
      <c r="D69" s="141"/>
      <c r="E69" s="94"/>
      <c r="F69" s="96">
        <v>0</v>
      </c>
      <c r="G69" s="96">
        <v>0</v>
      </c>
      <c r="H69" s="96">
        <v>0</v>
      </c>
      <c r="I69" s="96">
        <v>0</v>
      </c>
    </row>
    <row r="70" spans="1:9" s="35" customFormat="1" x14ac:dyDescent="0.25">
      <c r="A70" s="94" t="s">
        <v>164</v>
      </c>
      <c r="B70" s="139" t="s">
        <v>165</v>
      </c>
      <c r="C70" s="139"/>
      <c r="D70" s="139"/>
      <c r="E70" s="94"/>
      <c r="F70" s="96">
        <v>0</v>
      </c>
      <c r="G70" s="96">
        <v>0</v>
      </c>
      <c r="H70" s="96">
        <v>0</v>
      </c>
      <c r="I70" s="96">
        <v>0</v>
      </c>
    </row>
    <row r="71" spans="1:9" x14ac:dyDescent="0.25">
      <c r="A71" s="94" t="s">
        <v>115</v>
      </c>
      <c r="B71" s="139" t="s">
        <v>166</v>
      </c>
      <c r="C71" s="139"/>
      <c r="D71" s="139"/>
      <c r="E71" s="94"/>
      <c r="F71" s="96">
        <v>0</v>
      </c>
      <c r="G71" s="96">
        <v>0</v>
      </c>
      <c r="H71" s="96">
        <v>0</v>
      </c>
      <c r="I71" s="96">
        <v>0</v>
      </c>
    </row>
    <row r="72" spans="1:9" x14ac:dyDescent="0.25">
      <c r="A72" s="94">
        <v>32</v>
      </c>
      <c r="B72" s="139" t="s">
        <v>22</v>
      </c>
      <c r="C72" s="139"/>
      <c r="D72" s="139"/>
      <c r="E72" s="94"/>
      <c r="F72" s="96">
        <v>0</v>
      </c>
      <c r="G72" s="96">
        <v>0</v>
      </c>
      <c r="H72" s="96">
        <v>0</v>
      </c>
      <c r="I72" s="96">
        <v>0</v>
      </c>
    </row>
    <row r="73" spans="1:9" s="35" customFormat="1" x14ac:dyDescent="0.25">
      <c r="A73" s="94">
        <v>92</v>
      </c>
      <c r="B73" s="142" t="s">
        <v>178</v>
      </c>
      <c r="C73" s="143"/>
      <c r="D73" s="144"/>
      <c r="E73" s="94"/>
      <c r="F73" s="96">
        <v>0</v>
      </c>
      <c r="G73" s="96">
        <v>60</v>
      </c>
      <c r="H73" s="96">
        <v>60</v>
      </c>
      <c r="I73" s="96">
        <v>60</v>
      </c>
    </row>
    <row r="74" spans="1:9" s="35" customFormat="1" x14ac:dyDescent="0.25">
      <c r="A74" s="94" t="s">
        <v>174</v>
      </c>
      <c r="B74" s="142" t="s">
        <v>173</v>
      </c>
      <c r="C74" s="143"/>
      <c r="D74" s="144"/>
      <c r="E74" s="94"/>
      <c r="F74" s="96">
        <v>0</v>
      </c>
      <c r="G74" s="96">
        <v>11000</v>
      </c>
      <c r="H74" s="96">
        <v>11000</v>
      </c>
      <c r="I74" s="96">
        <v>11000</v>
      </c>
    </row>
    <row r="75" spans="1:9" s="35" customFormat="1" x14ac:dyDescent="0.25">
      <c r="A75" s="94" t="s">
        <v>159</v>
      </c>
      <c r="B75" s="142" t="s">
        <v>160</v>
      </c>
      <c r="C75" s="143"/>
      <c r="D75" s="144"/>
      <c r="E75" s="94"/>
      <c r="F75" s="96">
        <v>0</v>
      </c>
      <c r="G75" s="96">
        <v>11000</v>
      </c>
      <c r="H75" s="96">
        <v>11000</v>
      </c>
      <c r="I75" s="96">
        <v>11000</v>
      </c>
    </row>
    <row r="76" spans="1:9" s="35" customFormat="1" x14ac:dyDescent="0.25">
      <c r="A76" s="94" t="s">
        <v>171</v>
      </c>
      <c r="B76" s="142" t="s">
        <v>172</v>
      </c>
      <c r="C76" s="143"/>
      <c r="D76" s="144"/>
      <c r="E76" s="94"/>
      <c r="F76" s="96">
        <v>0</v>
      </c>
      <c r="G76" s="96">
        <v>11000</v>
      </c>
      <c r="H76" s="96">
        <v>11000</v>
      </c>
      <c r="I76" s="96">
        <v>11000</v>
      </c>
    </row>
    <row r="77" spans="1:9" s="35" customFormat="1" x14ac:dyDescent="0.25">
      <c r="A77" s="94">
        <v>32</v>
      </c>
      <c r="B77" s="142" t="s">
        <v>22</v>
      </c>
      <c r="C77" s="143"/>
      <c r="D77" s="144"/>
      <c r="E77" s="94"/>
      <c r="F77" s="96">
        <v>0</v>
      </c>
      <c r="G77" s="96">
        <v>11000</v>
      </c>
      <c r="H77" s="96">
        <v>11000</v>
      </c>
      <c r="I77" s="96">
        <v>11000</v>
      </c>
    </row>
    <row r="78" spans="1:9" s="35" customFormat="1" x14ac:dyDescent="0.25">
      <c r="A78" s="94">
        <v>92</v>
      </c>
      <c r="B78" s="142" t="s">
        <v>178</v>
      </c>
      <c r="C78" s="143"/>
      <c r="D78" s="144"/>
      <c r="E78" s="94"/>
      <c r="F78" s="96">
        <v>0</v>
      </c>
      <c r="G78" s="96">
        <v>1000</v>
      </c>
      <c r="H78" s="96">
        <v>1000</v>
      </c>
      <c r="I78" s="96">
        <v>1000</v>
      </c>
    </row>
    <row r="79" spans="1:9" x14ac:dyDescent="0.25">
      <c r="A79" s="95" t="s">
        <v>144</v>
      </c>
      <c r="B79" s="141" t="s">
        <v>145</v>
      </c>
      <c r="C79" s="141"/>
      <c r="D79" s="141"/>
      <c r="E79" s="94"/>
      <c r="F79" s="96">
        <v>19050</v>
      </c>
      <c r="G79" s="96">
        <f>G82+G83</f>
        <v>33195</v>
      </c>
      <c r="H79" s="96">
        <f t="shared" ref="H79:I79" si="6">H82+H83</f>
        <v>33195</v>
      </c>
      <c r="I79" s="96">
        <f t="shared" si="6"/>
        <v>33195</v>
      </c>
    </row>
    <row r="80" spans="1:9" s="35" customFormat="1" x14ac:dyDescent="0.25">
      <c r="A80" s="94" t="s">
        <v>161</v>
      </c>
      <c r="B80" s="139" t="s">
        <v>158</v>
      </c>
      <c r="C80" s="139"/>
      <c r="D80" s="139"/>
      <c r="E80" s="94"/>
      <c r="F80" s="96">
        <v>19050</v>
      </c>
      <c r="G80" s="96">
        <v>33195</v>
      </c>
      <c r="H80" s="96">
        <v>33195</v>
      </c>
      <c r="I80" s="96">
        <v>33195</v>
      </c>
    </row>
    <row r="81" spans="1:9" x14ac:dyDescent="0.25">
      <c r="A81" s="94" t="s">
        <v>113</v>
      </c>
      <c r="B81" s="139" t="s">
        <v>116</v>
      </c>
      <c r="C81" s="139"/>
      <c r="D81" s="139"/>
      <c r="E81" s="94"/>
      <c r="F81" s="96">
        <v>19050</v>
      </c>
      <c r="G81" s="96">
        <v>33195</v>
      </c>
      <c r="H81" s="96">
        <v>33195</v>
      </c>
      <c r="I81" s="96">
        <v>33195</v>
      </c>
    </row>
    <row r="82" spans="1:9" x14ac:dyDescent="0.25">
      <c r="A82" s="94">
        <v>31</v>
      </c>
      <c r="B82" s="139" t="s">
        <v>11</v>
      </c>
      <c r="C82" s="139"/>
      <c r="D82" s="139"/>
      <c r="E82" s="94"/>
      <c r="F82" s="96">
        <v>17086</v>
      </c>
      <c r="G82" s="96">
        <v>31080</v>
      </c>
      <c r="H82" s="96">
        <v>31080</v>
      </c>
      <c r="I82" s="96">
        <v>31080</v>
      </c>
    </row>
    <row r="83" spans="1:9" x14ac:dyDescent="0.25">
      <c r="A83" s="94">
        <v>32</v>
      </c>
      <c r="B83" s="139" t="s">
        <v>22</v>
      </c>
      <c r="C83" s="139"/>
      <c r="D83" s="139"/>
      <c r="E83" s="94"/>
      <c r="F83" s="96">
        <v>1964</v>
      </c>
      <c r="G83" s="96">
        <v>2115</v>
      </c>
      <c r="H83" s="96">
        <v>2115</v>
      </c>
      <c r="I83" s="96">
        <v>2115</v>
      </c>
    </row>
    <row r="84" spans="1:9" x14ac:dyDescent="0.25">
      <c r="A84" s="95" t="s">
        <v>146</v>
      </c>
      <c r="B84" s="141" t="s">
        <v>147</v>
      </c>
      <c r="C84" s="141"/>
      <c r="D84" s="141"/>
      <c r="E84" s="94"/>
      <c r="F84" s="96">
        <v>0</v>
      </c>
      <c r="G84" s="96">
        <f>G85+G88</f>
        <v>17485</v>
      </c>
      <c r="H84" s="96">
        <f t="shared" ref="H84:I84" si="7">H85+H88</f>
        <v>17485</v>
      </c>
      <c r="I84" s="96">
        <f t="shared" si="7"/>
        <v>17485</v>
      </c>
    </row>
    <row r="85" spans="1:9" s="35" customFormat="1" x14ac:dyDescent="0.25">
      <c r="A85" s="95" t="s">
        <v>161</v>
      </c>
      <c r="B85" s="139" t="s">
        <v>158</v>
      </c>
      <c r="C85" s="139"/>
      <c r="D85" s="139"/>
      <c r="E85" s="94"/>
      <c r="F85" s="96">
        <v>0</v>
      </c>
      <c r="G85" s="96">
        <v>85</v>
      </c>
      <c r="H85" s="96">
        <v>85</v>
      </c>
      <c r="I85" s="96">
        <v>85</v>
      </c>
    </row>
    <row r="86" spans="1:9" s="35" customFormat="1" x14ac:dyDescent="0.25">
      <c r="A86" s="95" t="s">
        <v>113</v>
      </c>
      <c r="B86" s="139" t="s">
        <v>116</v>
      </c>
      <c r="C86" s="139"/>
      <c r="D86" s="139"/>
      <c r="E86" s="94"/>
      <c r="F86" s="96">
        <v>0</v>
      </c>
      <c r="G86" s="96">
        <v>85</v>
      </c>
      <c r="H86" s="96">
        <v>85</v>
      </c>
      <c r="I86" s="96">
        <v>85</v>
      </c>
    </row>
    <row r="87" spans="1:9" s="35" customFormat="1" x14ac:dyDescent="0.25">
      <c r="A87" s="95">
        <v>32</v>
      </c>
      <c r="B87" s="139" t="s">
        <v>22</v>
      </c>
      <c r="C87" s="139"/>
      <c r="D87" s="139"/>
      <c r="E87" s="94"/>
      <c r="F87" s="96">
        <v>0</v>
      </c>
      <c r="G87" s="96">
        <v>85</v>
      </c>
      <c r="H87" s="96">
        <v>85</v>
      </c>
      <c r="I87" s="96">
        <v>85</v>
      </c>
    </row>
    <row r="88" spans="1:9" s="35" customFormat="1" x14ac:dyDescent="0.25">
      <c r="A88" s="94" t="s">
        <v>159</v>
      </c>
      <c r="B88" s="139" t="s">
        <v>160</v>
      </c>
      <c r="C88" s="139"/>
      <c r="D88" s="139"/>
      <c r="E88" s="94"/>
      <c r="F88" s="96">
        <v>0</v>
      </c>
      <c r="G88" s="96">
        <v>17400</v>
      </c>
      <c r="H88" s="96">
        <v>17400</v>
      </c>
      <c r="I88" s="96">
        <v>17400</v>
      </c>
    </row>
    <row r="89" spans="1:9" x14ac:dyDescent="0.25">
      <c r="A89" s="94" t="s">
        <v>129</v>
      </c>
      <c r="B89" s="139" t="s">
        <v>131</v>
      </c>
      <c r="C89" s="139"/>
      <c r="D89" s="139"/>
      <c r="E89" s="94"/>
      <c r="F89" s="96">
        <v>0</v>
      </c>
      <c r="G89" s="96">
        <v>17400</v>
      </c>
      <c r="H89" s="96">
        <v>17400</v>
      </c>
      <c r="I89" s="96">
        <v>17400</v>
      </c>
    </row>
    <row r="90" spans="1:9" x14ac:dyDescent="0.25">
      <c r="A90" s="94">
        <v>32</v>
      </c>
      <c r="B90" s="139" t="s">
        <v>22</v>
      </c>
      <c r="C90" s="139"/>
      <c r="D90" s="139"/>
      <c r="E90" s="94"/>
      <c r="F90" s="96">
        <v>0</v>
      </c>
      <c r="G90" s="96">
        <v>17400</v>
      </c>
      <c r="H90" s="96">
        <v>17400</v>
      </c>
      <c r="I90" s="96">
        <v>17400</v>
      </c>
    </row>
    <row r="91" spans="1:9" x14ac:dyDescent="0.25">
      <c r="A91" s="106" t="s">
        <v>148</v>
      </c>
      <c r="B91" s="140" t="s">
        <v>149</v>
      </c>
      <c r="C91" s="140"/>
      <c r="D91" s="140"/>
      <c r="E91" s="104"/>
      <c r="F91" s="105">
        <v>4260</v>
      </c>
      <c r="G91" s="105">
        <f>G92+G99</f>
        <v>3480</v>
      </c>
      <c r="H91" s="105">
        <f t="shared" ref="H91:I91" si="8">H92+H99</f>
        <v>3480</v>
      </c>
      <c r="I91" s="105">
        <f t="shared" si="8"/>
        <v>3480</v>
      </c>
    </row>
    <row r="92" spans="1:9" x14ac:dyDescent="0.25">
      <c r="A92" s="95" t="s">
        <v>150</v>
      </c>
      <c r="B92" s="141" t="s">
        <v>151</v>
      </c>
      <c r="C92" s="141"/>
      <c r="D92" s="141"/>
      <c r="E92" s="94"/>
      <c r="F92" s="96">
        <v>3981</v>
      </c>
      <c r="G92" s="96">
        <v>3200</v>
      </c>
      <c r="H92" s="96">
        <v>3200</v>
      </c>
      <c r="I92" s="96">
        <v>3200</v>
      </c>
    </row>
    <row r="93" spans="1:9" s="35" customFormat="1" x14ac:dyDescent="0.25">
      <c r="A93" s="94" t="s">
        <v>159</v>
      </c>
      <c r="B93" s="139" t="s">
        <v>160</v>
      </c>
      <c r="C93" s="139"/>
      <c r="D93" s="139"/>
      <c r="E93" s="94"/>
      <c r="F93" s="96">
        <v>3981</v>
      </c>
      <c r="G93" s="96">
        <v>3200</v>
      </c>
      <c r="H93" s="96">
        <v>3200</v>
      </c>
      <c r="I93" s="96">
        <v>3200</v>
      </c>
    </row>
    <row r="94" spans="1:9" x14ac:dyDescent="0.25">
      <c r="A94" s="94" t="s">
        <v>129</v>
      </c>
      <c r="B94" s="139" t="s">
        <v>131</v>
      </c>
      <c r="C94" s="139"/>
      <c r="D94" s="139"/>
      <c r="E94" s="94"/>
      <c r="F94" s="96">
        <v>3981</v>
      </c>
      <c r="G94" s="96">
        <v>3200</v>
      </c>
      <c r="H94" s="96">
        <v>3200</v>
      </c>
      <c r="I94" s="96">
        <v>3200</v>
      </c>
    </row>
    <row r="95" spans="1:9" x14ac:dyDescent="0.25">
      <c r="A95" s="94">
        <v>42</v>
      </c>
      <c r="B95" s="139" t="s">
        <v>31</v>
      </c>
      <c r="C95" s="139"/>
      <c r="D95" s="139"/>
      <c r="E95" s="94"/>
      <c r="F95" s="96">
        <v>3981</v>
      </c>
      <c r="G95" s="96">
        <v>3200</v>
      </c>
      <c r="H95" s="96">
        <v>3200</v>
      </c>
      <c r="I95" s="96">
        <v>3200</v>
      </c>
    </row>
    <row r="96" spans="1:9" x14ac:dyDescent="0.25">
      <c r="A96" s="95" t="s">
        <v>152</v>
      </c>
      <c r="B96" s="141" t="s">
        <v>119</v>
      </c>
      <c r="C96" s="141"/>
      <c r="D96" s="141"/>
      <c r="E96" s="94"/>
      <c r="F96" s="96">
        <v>279</v>
      </c>
      <c r="G96" s="96">
        <v>280</v>
      </c>
      <c r="H96" s="96">
        <v>280</v>
      </c>
      <c r="I96" s="96">
        <v>280</v>
      </c>
    </row>
    <row r="97" spans="1:9" s="35" customFormat="1" x14ac:dyDescent="0.25">
      <c r="A97" s="94" t="s">
        <v>161</v>
      </c>
      <c r="B97" s="139" t="s">
        <v>158</v>
      </c>
      <c r="C97" s="139"/>
      <c r="D97" s="139"/>
      <c r="E97" s="94"/>
      <c r="F97" s="96">
        <v>279</v>
      </c>
      <c r="G97" s="96">
        <v>280</v>
      </c>
      <c r="H97" s="96">
        <v>280</v>
      </c>
      <c r="I97" s="96">
        <v>280</v>
      </c>
    </row>
    <row r="98" spans="1:9" x14ac:dyDescent="0.25">
      <c r="A98" s="94" t="s">
        <v>113</v>
      </c>
      <c r="B98" s="139" t="s">
        <v>116</v>
      </c>
      <c r="C98" s="139"/>
      <c r="D98" s="139"/>
      <c r="E98" s="94"/>
      <c r="F98" s="96">
        <v>279</v>
      </c>
      <c r="G98" s="96">
        <v>280</v>
      </c>
      <c r="H98" s="96">
        <v>280</v>
      </c>
      <c r="I98" s="96">
        <v>280</v>
      </c>
    </row>
    <row r="99" spans="1:9" x14ac:dyDescent="0.25">
      <c r="A99" s="94">
        <v>42</v>
      </c>
      <c r="B99" s="139" t="s">
        <v>31</v>
      </c>
      <c r="C99" s="139"/>
      <c r="D99" s="139"/>
      <c r="E99" s="94"/>
      <c r="F99" s="96">
        <v>279</v>
      </c>
      <c r="G99" s="96">
        <v>280</v>
      </c>
      <c r="H99" s="96">
        <v>280</v>
      </c>
      <c r="I99" s="96">
        <v>280</v>
      </c>
    </row>
    <row r="100" spans="1:9" x14ac:dyDescent="0.25">
      <c r="A100" s="106" t="s">
        <v>153</v>
      </c>
      <c r="B100" s="140" t="s">
        <v>154</v>
      </c>
      <c r="C100" s="140"/>
      <c r="D100" s="140"/>
      <c r="E100" s="104"/>
      <c r="F100" s="105">
        <v>298758</v>
      </c>
      <c r="G100" s="105">
        <f>G101</f>
        <v>517305</v>
      </c>
      <c r="H100" s="105">
        <f>H101</f>
        <v>517305</v>
      </c>
      <c r="I100" s="105">
        <f t="shared" ref="H100:I102" si="9">I101</f>
        <v>517305</v>
      </c>
    </row>
    <row r="101" spans="1:9" x14ac:dyDescent="0.25">
      <c r="A101" s="95" t="s">
        <v>155</v>
      </c>
      <c r="B101" s="141" t="s">
        <v>154</v>
      </c>
      <c r="C101" s="141"/>
      <c r="D101" s="141"/>
      <c r="E101" s="94"/>
      <c r="F101" s="96">
        <v>298758</v>
      </c>
      <c r="G101" s="96">
        <f>G102</f>
        <v>517305</v>
      </c>
      <c r="H101" s="96">
        <f t="shared" si="9"/>
        <v>517305</v>
      </c>
      <c r="I101" s="96">
        <f t="shared" si="9"/>
        <v>517305</v>
      </c>
    </row>
    <row r="102" spans="1:9" s="35" customFormat="1" x14ac:dyDescent="0.25">
      <c r="A102" s="94" t="s">
        <v>167</v>
      </c>
      <c r="B102" s="139" t="s">
        <v>160</v>
      </c>
      <c r="C102" s="139"/>
      <c r="D102" s="139"/>
      <c r="E102" s="94"/>
      <c r="F102" s="96">
        <v>298758</v>
      </c>
      <c r="G102" s="96">
        <f>G103</f>
        <v>517305</v>
      </c>
      <c r="H102" s="96">
        <f t="shared" si="9"/>
        <v>517305</v>
      </c>
      <c r="I102" s="96">
        <f t="shared" si="9"/>
        <v>517305</v>
      </c>
    </row>
    <row r="103" spans="1:9" x14ac:dyDescent="0.25">
      <c r="A103" s="94" t="s">
        <v>129</v>
      </c>
      <c r="B103" s="139" t="s">
        <v>131</v>
      </c>
      <c r="C103" s="139"/>
      <c r="D103" s="139"/>
      <c r="E103" s="94"/>
      <c r="F103" s="96">
        <v>298758</v>
      </c>
      <c r="G103" s="96">
        <f>G104+G105</f>
        <v>517305</v>
      </c>
      <c r="H103" s="96">
        <f>H104+H105</f>
        <v>517305</v>
      </c>
      <c r="I103" s="96">
        <f t="shared" ref="I103" si="10">I104+I105</f>
        <v>517305</v>
      </c>
    </row>
    <row r="104" spans="1:9" x14ac:dyDescent="0.25">
      <c r="A104" s="94">
        <v>31</v>
      </c>
      <c r="B104" s="139" t="s">
        <v>11</v>
      </c>
      <c r="C104" s="139"/>
      <c r="D104" s="139"/>
      <c r="E104" s="94"/>
      <c r="F104" s="96">
        <v>298758</v>
      </c>
      <c r="G104" s="96">
        <v>486055</v>
      </c>
      <c r="H104" s="96">
        <v>486055</v>
      </c>
      <c r="I104" s="96">
        <v>486055</v>
      </c>
    </row>
    <row r="105" spans="1:9" x14ac:dyDescent="0.25">
      <c r="A105" s="72">
        <v>32</v>
      </c>
      <c r="B105" s="139" t="s">
        <v>22</v>
      </c>
      <c r="C105" s="139"/>
      <c r="D105" s="139"/>
      <c r="E105" s="72"/>
      <c r="F105" s="111">
        <v>0</v>
      </c>
      <c r="G105" s="111">
        <v>31250</v>
      </c>
      <c r="H105" s="111">
        <v>31250</v>
      </c>
      <c r="I105" s="111">
        <v>31250</v>
      </c>
    </row>
    <row r="106" spans="1:9" x14ac:dyDescent="0.25">
      <c r="H106" s="125" t="s">
        <v>170</v>
      </c>
      <c r="I106" s="125"/>
    </row>
    <row r="107" spans="1:9" x14ac:dyDescent="0.25">
      <c r="H107" s="126"/>
      <c r="I107" s="126"/>
    </row>
    <row r="108" spans="1:9" x14ac:dyDescent="0.25">
      <c r="H108" s="126"/>
      <c r="I108" s="126"/>
    </row>
    <row r="109" spans="1:9" x14ac:dyDescent="0.25">
      <c r="H109" s="126" t="s">
        <v>176</v>
      </c>
      <c r="I109" s="126"/>
    </row>
    <row r="110" spans="1:9" x14ac:dyDescent="0.25">
      <c r="H110" s="110"/>
      <c r="I110" s="110"/>
    </row>
    <row r="111" spans="1:9" x14ac:dyDescent="0.25">
      <c r="H111" s="110"/>
      <c r="I111" s="110"/>
    </row>
    <row r="124" spans="7:7" x14ac:dyDescent="0.25">
      <c r="G124" s="108"/>
    </row>
  </sheetData>
  <mergeCells count="106">
    <mergeCell ref="H106:I106"/>
    <mergeCell ref="H107:I108"/>
    <mergeCell ref="H109:I109"/>
    <mergeCell ref="A1:I1"/>
    <mergeCell ref="A3:I3"/>
    <mergeCell ref="B5:D5"/>
    <mergeCell ref="B6:D6"/>
    <mergeCell ref="B7:D7"/>
    <mergeCell ref="B8:D8"/>
    <mergeCell ref="B11:D11"/>
    <mergeCell ref="B12:D12"/>
    <mergeCell ref="B9:D9"/>
    <mergeCell ref="B10:D10"/>
    <mergeCell ref="B24:D24"/>
    <mergeCell ref="B25:D25"/>
    <mergeCell ref="B26:D26"/>
    <mergeCell ref="B35:D35"/>
    <mergeCell ref="B17:D17"/>
    <mergeCell ref="B22:D22"/>
    <mergeCell ref="B19:D19"/>
    <mergeCell ref="B20:D20"/>
    <mergeCell ref="B21:D21"/>
    <mergeCell ref="B23:D23"/>
    <mergeCell ref="B27:D27"/>
    <mergeCell ref="B28:D28"/>
    <mergeCell ref="B29:D29"/>
    <mergeCell ref="B32:D32"/>
    <mergeCell ref="B33:D33"/>
    <mergeCell ref="B34:D34"/>
    <mergeCell ref="B49:D49"/>
    <mergeCell ref="B51:D51"/>
    <mergeCell ref="B52:D52"/>
    <mergeCell ref="B53:D53"/>
    <mergeCell ref="B39:D39"/>
    <mergeCell ref="B30:D30"/>
    <mergeCell ref="B31:D31"/>
    <mergeCell ref="B104:D104"/>
    <mergeCell ref="B13:D13"/>
    <mergeCell ref="B15:D15"/>
    <mergeCell ref="B16:D16"/>
    <mergeCell ref="B14:D14"/>
    <mergeCell ref="B18:D18"/>
    <mergeCell ref="B36:D36"/>
    <mergeCell ref="B37:D37"/>
    <mergeCell ref="B38:D38"/>
    <mergeCell ref="B42:D42"/>
    <mergeCell ref="B46:D46"/>
    <mergeCell ref="B50:D50"/>
    <mergeCell ref="B54:D54"/>
    <mergeCell ref="B58:D58"/>
    <mergeCell ref="B99:D99"/>
    <mergeCell ref="B84:D84"/>
    <mergeCell ref="B89:D89"/>
    <mergeCell ref="B67:D67"/>
    <mergeCell ref="B68:D68"/>
    <mergeCell ref="B56:D56"/>
    <mergeCell ref="B57:D57"/>
    <mergeCell ref="B59:D59"/>
    <mergeCell ref="B60:D60"/>
    <mergeCell ref="B61:D61"/>
    <mergeCell ref="B69:D69"/>
    <mergeCell ref="B41:D41"/>
    <mergeCell ref="B40:D40"/>
    <mergeCell ref="B73:D73"/>
    <mergeCell ref="B81:D81"/>
    <mergeCell ref="B82:D82"/>
    <mergeCell ref="B74:D74"/>
    <mergeCell ref="B75:D75"/>
    <mergeCell ref="B76:D76"/>
    <mergeCell ref="B77:D77"/>
    <mergeCell ref="B78:D78"/>
    <mergeCell ref="B72:D72"/>
    <mergeCell ref="B79:D79"/>
    <mergeCell ref="B55:D55"/>
    <mergeCell ref="B43:D43"/>
    <mergeCell ref="B44:D44"/>
    <mergeCell ref="B45:D45"/>
    <mergeCell ref="B47:D47"/>
    <mergeCell ref="B48:D48"/>
    <mergeCell ref="B63:D63"/>
    <mergeCell ref="B64:D64"/>
    <mergeCell ref="B65:D65"/>
    <mergeCell ref="B105:D105"/>
    <mergeCell ref="B102:D102"/>
    <mergeCell ref="B62:D62"/>
    <mergeCell ref="B66:D66"/>
    <mergeCell ref="B70:D70"/>
    <mergeCell ref="B71:D71"/>
    <mergeCell ref="B80:D80"/>
    <mergeCell ref="B100:D100"/>
    <mergeCell ref="B101:D101"/>
    <mergeCell ref="B92:D92"/>
    <mergeCell ref="B94:D94"/>
    <mergeCell ref="B95:D95"/>
    <mergeCell ref="B96:D96"/>
    <mergeCell ref="B98:D98"/>
    <mergeCell ref="B93:D93"/>
    <mergeCell ref="B97:D97"/>
    <mergeCell ref="B83:D83"/>
    <mergeCell ref="B103:D103"/>
    <mergeCell ref="B90:D90"/>
    <mergeCell ref="B91:D91"/>
    <mergeCell ref="B88:D88"/>
    <mergeCell ref="B85:D85"/>
    <mergeCell ref="B86:D86"/>
    <mergeCell ref="B87:D87"/>
  </mergeCells>
  <pageMargins left="0.25" right="0.25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Prihodi i rashodi po izvori (2</vt:lpstr>
      <vt:lpstr>Rashodi prema funkcijskoj kl</vt:lpstr>
      <vt:lpstr>Račun financiranja po izvorima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2023-09-28T11:55:37Z</cp:lastPrinted>
  <dcterms:created xsi:type="dcterms:W3CDTF">2022-08-12T12:51:27Z</dcterms:created>
  <dcterms:modified xsi:type="dcterms:W3CDTF">2024-12-30T09:10:41Z</dcterms:modified>
</cp:coreProperties>
</file>