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web\"/>
    </mc:Choice>
  </mc:AlternateContent>
  <bookViews>
    <workbookView xWindow="0" yWindow="0" windowWidth="28800" windowHeight="11730" firstSheet="3" activeTab="6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4" i="2" l="1"/>
  <c r="H115" i="2" s="1"/>
  <c r="H116" i="2" s="1"/>
  <c r="H117" i="2" s="1"/>
  <c r="I114" i="2"/>
  <c r="I115" i="2"/>
  <c r="I116" i="2" s="1"/>
  <c r="I117" i="2" s="1"/>
  <c r="G116" i="2"/>
  <c r="G117" i="2" s="1"/>
  <c r="G115" i="2"/>
  <c r="G114" i="2"/>
  <c r="H102" i="2"/>
  <c r="I102" i="2"/>
  <c r="G102" i="2"/>
  <c r="H22" i="2"/>
  <c r="I22" i="2"/>
  <c r="G22" i="2"/>
  <c r="F117" i="2"/>
  <c r="F116" i="2" s="1"/>
  <c r="F115" i="2" s="1"/>
  <c r="F114" i="2" s="1"/>
  <c r="F102" i="2"/>
  <c r="E102" i="2"/>
  <c r="F95" i="2"/>
  <c r="H92" i="2"/>
  <c r="H91" i="2" s="1"/>
  <c r="I92" i="2"/>
  <c r="I91" i="2" s="1"/>
  <c r="G91" i="2"/>
  <c r="G92" i="2"/>
  <c r="F85" i="2"/>
  <c r="B12" i="5" l="1"/>
  <c r="E10" i="5" l="1"/>
  <c r="F10" i="5"/>
  <c r="E11" i="5"/>
  <c r="E12" i="5" s="1"/>
  <c r="F11" i="5"/>
  <c r="F12" i="5" s="1"/>
  <c r="D12" i="5"/>
  <c r="D11" i="5"/>
  <c r="D10" i="5"/>
  <c r="B10" i="5"/>
  <c r="C30" i="8"/>
  <c r="D30" i="8"/>
  <c r="E30" i="8"/>
  <c r="E29" i="8" s="1"/>
  <c r="F30" i="8"/>
  <c r="F29" i="8" s="1"/>
  <c r="B30" i="8"/>
  <c r="B29" i="8" s="1"/>
  <c r="C41" i="8"/>
  <c r="D41" i="8"/>
  <c r="E41" i="8"/>
  <c r="F41" i="8"/>
  <c r="B41" i="8"/>
  <c r="C36" i="8"/>
  <c r="D36" i="8"/>
  <c r="E36" i="8"/>
  <c r="F36" i="8"/>
  <c r="B36" i="8"/>
  <c r="C40" i="8"/>
  <c r="D40" i="8"/>
  <c r="E40" i="8"/>
  <c r="F40" i="8"/>
  <c r="B40" i="8"/>
  <c r="C39" i="8"/>
  <c r="D39" i="8"/>
  <c r="E39" i="8"/>
  <c r="F39" i="8"/>
  <c r="B39" i="8"/>
  <c r="C38" i="8"/>
  <c r="D38" i="8"/>
  <c r="E38" i="8"/>
  <c r="F38" i="8"/>
  <c r="B38" i="8"/>
  <c r="C37" i="8"/>
  <c r="D37" i="8"/>
  <c r="E37" i="8"/>
  <c r="F37" i="8"/>
  <c r="B37" i="8"/>
  <c r="C34" i="8"/>
  <c r="D34" i="8"/>
  <c r="E34" i="8"/>
  <c r="F34" i="8"/>
  <c r="B34" i="8"/>
  <c r="C33" i="8"/>
  <c r="C32" i="8"/>
  <c r="D32" i="8"/>
  <c r="E32" i="8"/>
  <c r="F32" i="8"/>
  <c r="C29" i="8"/>
  <c r="D29" i="8"/>
  <c r="C31" i="8"/>
  <c r="D31" i="8"/>
  <c r="E31" i="8"/>
  <c r="F31" i="8"/>
  <c r="B31" i="8"/>
  <c r="C28" i="8"/>
  <c r="D28" i="8"/>
  <c r="E28" i="8"/>
  <c r="F28" i="8"/>
  <c r="B28" i="8"/>
  <c r="B24" i="8"/>
  <c r="C24" i="8"/>
  <c r="D24" i="8"/>
  <c r="E24" i="8"/>
  <c r="F24" i="8"/>
  <c r="C23" i="8"/>
  <c r="D23" i="8"/>
  <c r="E23" i="8"/>
  <c r="F23" i="8"/>
  <c r="B23" i="8"/>
  <c r="C22" i="8"/>
  <c r="D22" i="8"/>
  <c r="E22" i="8"/>
  <c r="F22" i="8"/>
  <c r="B22" i="8"/>
  <c r="C21" i="8"/>
  <c r="D21" i="8"/>
  <c r="E21" i="8"/>
  <c r="F21" i="8"/>
  <c r="F18" i="8" s="1"/>
  <c r="B21" i="8"/>
  <c r="C20" i="8"/>
  <c r="D20" i="8"/>
  <c r="E20" i="8"/>
  <c r="F20" i="8"/>
  <c r="B20" i="8"/>
  <c r="C19" i="8"/>
  <c r="C18" i="8" s="1"/>
  <c r="D19" i="8"/>
  <c r="D18" i="8" s="1"/>
  <c r="E19" i="8"/>
  <c r="E18" i="8" s="1"/>
  <c r="F19" i="8"/>
  <c r="B19" i="8"/>
  <c r="B18" i="8" s="1"/>
  <c r="C16" i="8"/>
  <c r="D16" i="8"/>
  <c r="E16" i="8"/>
  <c r="F16" i="8"/>
  <c r="B16" i="8"/>
  <c r="B15" i="8"/>
  <c r="C15" i="8"/>
  <c r="C14" i="8"/>
  <c r="D14" i="8"/>
  <c r="E14" i="8"/>
  <c r="F14" i="8"/>
  <c r="B14" i="8"/>
  <c r="C11" i="8"/>
  <c r="B11" i="8"/>
  <c r="C13" i="8"/>
  <c r="D13" i="8"/>
  <c r="E13" i="8"/>
  <c r="F13" i="8"/>
  <c r="B13" i="8"/>
  <c r="C12" i="8"/>
  <c r="D12" i="8"/>
  <c r="D11" i="8" s="1"/>
  <c r="E12" i="8"/>
  <c r="E11" i="8" s="1"/>
  <c r="F12" i="8"/>
  <c r="F11" i="8" s="1"/>
  <c r="B12" i="8"/>
  <c r="C10" i="8"/>
  <c r="D10" i="8"/>
  <c r="E10" i="8"/>
  <c r="F10" i="8"/>
  <c r="B10" i="8"/>
  <c r="H32" i="3"/>
  <c r="I32" i="3"/>
  <c r="I31" i="3" s="1"/>
  <c r="I30" i="3" s="1"/>
  <c r="H36" i="3"/>
  <c r="H31" i="3" s="1"/>
  <c r="H30" i="3" s="1"/>
  <c r="I36" i="3"/>
  <c r="H46" i="3"/>
  <c r="I46" i="3"/>
  <c r="H56" i="3"/>
  <c r="H55" i="3" s="1"/>
  <c r="I56" i="3"/>
  <c r="I55" i="3" s="1"/>
  <c r="G31" i="3"/>
  <c r="G30" i="3" s="1"/>
  <c r="G55" i="3"/>
  <c r="G56" i="3"/>
  <c r="G46" i="3"/>
  <c r="G36" i="3"/>
  <c r="G32" i="3"/>
  <c r="F30" i="3"/>
  <c r="F31" i="3"/>
  <c r="E31" i="3"/>
  <c r="E30" i="3" l="1"/>
  <c r="H12" i="3"/>
  <c r="I12" i="3"/>
  <c r="H23" i="3"/>
  <c r="I23" i="3"/>
  <c r="J9" i="10"/>
  <c r="H14" i="10"/>
  <c r="H9" i="10"/>
  <c r="I11" i="10"/>
  <c r="J11" i="10"/>
  <c r="H11" i="10"/>
  <c r="G12" i="3"/>
  <c r="G11" i="3" s="1"/>
  <c r="G10" i="3" s="1"/>
  <c r="G23" i="3"/>
  <c r="E23" i="3"/>
  <c r="E11" i="3" s="1"/>
  <c r="E10" i="3" s="1"/>
  <c r="F12" i="3"/>
  <c r="H11" i="3" l="1"/>
  <c r="H10" i="3" s="1"/>
  <c r="I11" i="3"/>
  <c r="I10" i="3" s="1"/>
  <c r="F11" i="3"/>
  <c r="F10" i="3" s="1"/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4" i="10"/>
  <c r="I14" i="10"/>
  <c r="I22" i="10" l="1"/>
  <c r="I28" i="10" s="1"/>
  <c r="I29" i="10" s="1"/>
  <c r="J22" i="10"/>
  <c r="J28" i="10" s="1"/>
  <c r="J29" i="10" s="1"/>
  <c r="H22" i="10"/>
  <c r="H28" i="10" s="1"/>
  <c r="H29" i="10" s="1"/>
  <c r="F22" i="10"/>
  <c r="F28" i="10" s="1"/>
  <c r="F29" i="10" s="1"/>
  <c r="G22" i="10"/>
  <c r="G28" i="10" s="1"/>
  <c r="G29" i="10" s="1"/>
</calcChain>
</file>

<file path=xl/sharedStrings.xml><?xml version="1.0" encoding="utf-8"?>
<sst xmlns="http://schemas.openxmlformats.org/spreadsheetml/2006/main" count="416" uniqueCount="183">
  <si>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</si>
  <si>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</si>
  <si>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</si>
  <si>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</si>
  <si>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</si>
  <si>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</si>
  <si>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</si>
  <si>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</si>
  <si>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</si>
  <si>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</si>
  <si>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</si>
  <si>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</si>
  <si>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</si>
  <si>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</si>
  <si>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</si>
  <si>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</si>
  <si>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</si>
  <si>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</si>
  <si>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</si>
  <si>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</si>
  <si>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</si>
  <si>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</si>
  <si>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</si>
  <si>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</si>
  <si>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</si>
  <si>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</si>
  <si>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</si>
  <si>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</si>
  <si>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</si>
  <si>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</si>
  <si>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</si>
  <si>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</si>
  <si>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</si>
  <si>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</si>
  <si>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</si>
  <si>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</si>
  <si>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</si>
  <si>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</si>
  <si>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</si>
  <si>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</si>
  <si>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</si>
  <si>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</si>
  <si>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</si>
  <si>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</si>
  <si>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</si>
  <si>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</si>
  <si>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</si>
  <si>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</si>
  <si>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</si>
  <si>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</si>
  <si>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</si>
  <si>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</si>
  <si>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</si>
  <si>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</si>
  <si>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</si>
  <si>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</si>
  <si>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</si>
  <si>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</si>
  <si>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</si>
  <si>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</si>
  <si>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</si>
  <si>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Izvršenje 2023.</t>
  </si>
  <si>
    <t>Plan 2024.</t>
  </si>
  <si>
    <t>Proračun za 2025.</t>
  </si>
  <si>
    <t>Projekcija proračuna
za 2027.</t>
  </si>
  <si>
    <t>Projekcija za 2026.</t>
  </si>
  <si>
    <t>Projekcija za 2027.</t>
  </si>
  <si>
    <t>Projekcija
za 2026.</t>
  </si>
  <si>
    <t>Projekcija 
za 2027.</t>
  </si>
  <si>
    <t>Izvor</t>
  </si>
  <si>
    <t>Pomoći iz državnog proračuna</t>
  </si>
  <si>
    <t>Prihodi od Grada</t>
  </si>
  <si>
    <t>Prihodi za decentralizirane funkcije</t>
  </si>
  <si>
    <t>Pomoći od međunarodnih organizacija i tijela EU</t>
  </si>
  <si>
    <t>Pomoći iž županijskog proračuna</t>
  </si>
  <si>
    <t>Pomoći temeljem prijenosa EU sredstava</t>
  </si>
  <si>
    <t>Vlastiti prihodi</t>
  </si>
  <si>
    <t> Prihodi od imovine</t>
  </si>
  <si>
    <t>Prihodi za posebne namjene</t>
  </si>
  <si>
    <t>Prihodi od upravnih i administrativnih pristojbi, pristojbi po posebnim propisima i naknada</t>
  </si>
  <si>
    <t>Prihodi od prodaje proizvoda i robe te pruženih usluga, prihodi od donacija te povrati po protestiranim jamstvima</t>
  </si>
  <si>
    <t>Donacije</t>
  </si>
  <si>
    <t>Financijski rashodi</t>
  </si>
  <si>
    <t>Naknade građanima i kućanstvima na temelju osiguranja</t>
  </si>
  <si>
    <t>Rashodi za donacije, kazne, naknade šteta i kapitalne pomoći</t>
  </si>
  <si>
    <t>12 Prihodi za decentralizirane funkcije</t>
  </si>
  <si>
    <t>11 Opći prihodi i primici</t>
  </si>
  <si>
    <t>31 Vlastiti</t>
  </si>
  <si>
    <t>43 Ostali prihodi za posebne namjene</t>
  </si>
  <si>
    <t>51 Pomoći od međunarodnih organizacija i tijela EU</t>
  </si>
  <si>
    <t>52 Pomoći temeljem prijenosa EU sredstava</t>
  </si>
  <si>
    <t>53 Pomoći iz državnog proračuna</t>
  </si>
  <si>
    <t>54 Pomoći iz županijskog proračuna</t>
  </si>
  <si>
    <t>6 Donacije</t>
  </si>
  <si>
    <t>61 Donacije</t>
  </si>
  <si>
    <t>09 Obrazovanje</t>
  </si>
  <si>
    <t>091Predškolsko i osnovno obrazovanje</t>
  </si>
  <si>
    <t>096 Dodatne usluge u obrazovanju</t>
  </si>
  <si>
    <t>FINANCIJSKI PLAN PRORAČUNSKOG KORISNIKA JEDINICE LOKALNE I PODRUČNE (REGIONALNE) SAMOUPRAVE 
ZA 2025. I PROJEKCIJA ZA 2026. I 2027. GODINU</t>
  </si>
  <si>
    <t>GLAVNI PROGRAM S02</t>
  </si>
  <si>
    <t>OSNOVNO ŠKOLSKO OBRAZOVANJE</t>
  </si>
  <si>
    <t>DECENTRALIZIRANE FUNKCIJE-MINIMALNI FIN.STANDARD</t>
  </si>
  <si>
    <t>REDOVNA PROGRAMSKA DJELATNOST OSNOVNIH ŠKOLA</t>
  </si>
  <si>
    <t>Izvor 1.</t>
  </si>
  <si>
    <t>OPĆI PRIHODI I PRIMICI</t>
  </si>
  <si>
    <t>Izvor 1.2.1.</t>
  </si>
  <si>
    <t>POREZNI PRIHODI ZA DECENTRALIZIRANE FUNKCIJE</t>
  </si>
  <si>
    <t>REDOVNO ODRŽAVANJE OBJEKATA OSNOVNIH ŠKOLA</t>
  </si>
  <si>
    <t>PROGRAM S02 3201</t>
  </si>
  <si>
    <t>ŠIRE JAVNE POTREBE-IZNAD MINIMALNOG STANDARDA</t>
  </si>
  <si>
    <t>IZVANNASTAVNE I IZVANŠKOLSKE AKTIVNOSTI</t>
  </si>
  <si>
    <t>Izvor 1.1.1.</t>
  </si>
  <si>
    <t>PRIHODI OD GRADA</t>
  </si>
  <si>
    <t>Izvor 5.</t>
  </si>
  <si>
    <t>POMOĆI</t>
  </si>
  <si>
    <t xml:space="preserve">Izvor 5.3.1. </t>
  </si>
  <si>
    <t>POMOĆI IZ DRŽAVNOG PRORAČUNA</t>
  </si>
  <si>
    <t>Izvor 5.4.1.</t>
  </si>
  <si>
    <t>POMOĆI IZ ŽUPANIJSKOG PRORAČUNA-PK</t>
  </si>
  <si>
    <t>Izvor 6.</t>
  </si>
  <si>
    <t>DONACIJE</t>
  </si>
  <si>
    <t>Izvor 6.1.1.</t>
  </si>
  <si>
    <t>DONACIJE-PK</t>
  </si>
  <si>
    <t>NABAVKA UDŽBENIKA I PRIBORA</t>
  </si>
  <si>
    <t>Izvor 4.</t>
  </si>
  <si>
    <t>PRIHODI ZA POSEBNE NAMJENE</t>
  </si>
  <si>
    <t>Izvor 4.3.1.</t>
  </si>
  <si>
    <t>PRIHODI ZA POSEBNE NAMJENE-PK</t>
  </si>
  <si>
    <t xml:space="preserve">Izvor 5. </t>
  </si>
  <si>
    <t xml:space="preserve">POMOĆI </t>
  </si>
  <si>
    <t>PROMETNI ODGOJ I SIGURNOST U PROMETU-poligon</t>
  </si>
  <si>
    <t>DIOKLECIJANOVA ŠKRINJICA</t>
  </si>
  <si>
    <t>BLAGO NAŠEG MARJANA</t>
  </si>
  <si>
    <t>SUSTAV VIDEONADZORA</t>
  </si>
  <si>
    <t>HITNE INTERVENCIJE</t>
  </si>
  <si>
    <t>PROJEKT E-ŠKOLE</t>
  </si>
  <si>
    <t>VLASTITA I NAMJENSKA SREDSTVA OSNOVNIH ŠKOLA</t>
  </si>
  <si>
    <t>Izvor 3.</t>
  </si>
  <si>
    <t>VLASTITI PRIHODI</t>
  </si>
  <si>
    <t>Izvor 3.1.1.</t>
  </si>
  <si>
    <t>OSTALI VLASTITI PRIHODI</t>
  </si>
  <si>
    <t xml:space="preserve">EU PROJEKT OŠ </t>
  </si>
  <si>
    <t xml:space="preserve">Izvor 5.1.1. </t>
  </si>
  <si>
    <t>POMOĆI OD MEĐUNARODNIH ORGANIZACIJA I TIJELA EU-PK</t>
  </si>
  <si>
    <t>PREHRANA UČENIKA</t>
  </si>
  <si>
    <t>PROGRAM S02 3202</t>
  </si>
  <si>
    <t>KAPITALNA ULAGANJA NA OBJEKTIMA OŠ</t>
  </si>
  <si>
    <t>KUPNJA OPREME ZA OSNOVNE ŠKOLE</t>
  </si>
  <si>
    <t>NABAVKA ŠKOLSKE LEKTIRE</t>
  </si>
  <si>
    <t xml:space="preserve">PROGRAM S02 3203 </t>
  </si>
  <si>
    <t>RASHODI ZA ZAPOSLENE U OŠ</t>
  </si>
  <si>
    <t>Izvor 5</t>
  </si>
  <si>
    <t>EU PROJEKT " S POMOĆNIKOM MOGU BOLJE 5"</t>
  </si>
  <si>
    <t>Projekcija 
za 2026.</t>
  </si>
  <si>
    <t>Plan za 2025.</t>
  </si>
  <si>
    <t>Aktivnost A320001</t>
  </si>
  <si>
    <t>Aktivnost A320002</t>
  </si>
  <si>
    <t>Aktivnost K320001</t>
  </si>
  <si>
    <t>KAPITALNA ULAGANJA U OPREMU-decentralizirana sredstva</t>
  </si>
  <si>
    <t>Aktivnost A320102</t>
  </si>
  <si>
    <t>Izvor 5.3.1.</t>
  </si>
  <si>
    <t>Aktivnost A320104</t>
  </si>
  <si>
    <t>Aktivnost A320105</t>
  </si>
  <si>
    <t>Aktivnost 320106</t>
  </si>
  <si>
    <t>Aktivnost A320107</t>
  </si>
  <si>
    <t>Aktivnost A320110</t>
  </si>
  <si>
    <t>Aktivnost A320111</t>
  </si>
  <si>
    <t>Aktivnost A320113</t>
  </si>
  <si>
    <t>Aktivnost A320114</t>
  </si>
  <si>
    <t>Aktivnost T320103</t>
  </si>
  <si>
    <t>Aktivnost T320105</t>
  </si>
  <si>
    <t>EU PROJEKT " S POMOĆNIKOM MOGU BOLJE 6"</t>
  </si>
  <si>
    <t>Aktivnost T320112</t>
  </si>
  <si>
    <t>EU PROJEKT " S POMOĆNIKOM MOGU BOLJE 7"</t>
  </si>
  <si>
    <t>POMOĆI TEMELJEM PRIJENOSA EU SREDSTAVA</t>
  </si>
  <si>
    <t>Aktivnost K320201</t>
  </si>
  <si>
    <t>Aktivnost A320301</t>
  </si>
  <si>
    <t>PROGRAM S02 3200</t>
  </si>
  <si>
    <t>Aktivnost T320111</t>
  </si>
  <si>
    <t>Aktivnost T320107</t>
  </si>
  <si>
    <t>Aktivnost K320250</t>
  </si>
  <si>
    <t>Izvor 5.2.2</t>
  </si>
  <si>
    <t>POSEBNI 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</si>
</sst>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1A]_-;\-* #,##0.00\ [$€-41A]_-;_-* &quot;-&quot;??\ [$€-41A]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231F20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  <xf numFmtId="164" fontId="0" fillId="0" borderId="0" xfId="0" applyNumberFormat="1"/>
    <xf numFmtId="0" fontId="0" fillId="0" borderId="0" xfId="0" applyFont="1"/>
    <xf numFmtId="0" fontId="1" fillId="0" borderId="0" xfId="0" applyFont="1"/>
    <xf numFmtId="164" fontId="19" fillId="2" borderId="3" xfId="0" applyNumberFormat="1" applyFont="1" applyFill="1" applyBorder="1" applyAlignment="1">
      <alignment horizontal="right"/>
    </xf>
    <xf numFmtId="164" fontId="26" fillId="2" borderId="4" xfId="0" applyNumberFormat="1" applyFont="1" applyFill="1" applyBorder="1" applyAlignment="1">
      <alignment horizontal="right"/>
    </xf>
    <xf numFmtId="164" fontId="26" fillId="2" borderId="3" xfId="0" applyNumberFormat="1" applyFont="1" applyFill="1" applyBorder="1" applyAlignment="1">
      <alignment horizontal="right"/>
    </xf>
    <xf numFmtId="164" fontId="26" fillId="2" borderId="3" xfId="0" applyNumberFormat="1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19" fillId="4" borderId="3" xfId="0" applyNumberFormat="1" applyFont="1" applyFill="1" applyBorder="1" applyAlignment="1" applyProtection="1">
      <alignment horizontal="center" vertical="center" wrapText="1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164" fontId="19" fillId="0" borderId="3" xfId="0" applyNumberFormat="1" applyFont="1" applyFill="1" applyBorder="1" applyAlignment="1" applyProtection="1">
      <alignment horizontal="center" vertical="center" wrapText="1"/>
    </xf>
    <xf numFmtId="0" fontId="20" fillId="2" borderId="3" xfId="0" applyNumberFormat="1" applyFont="1" applyFill="1" applyBorder="1" applyAlignment="1" applyProtection="1">
      <alignment horizontal="center" vertical="center" wrapText="1"/>
    </xf>
    <xf numFmtId="0" fontId="21" fillId="2" borderId="3" xfId="0" applyNumberFormat="1" applyFont="1" applyFill="1" applyBorder="1" applyAlignment="1" applyProtection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1" fillId="2" borderId="3" xfId="0" quotePrefix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4" borderId="4" xfId="0" applyNumberFormat="1" applyFont="1" applyFill="1" applyBorder="1" applyAlignment="1" applyProtection="1">
      <alignment horizontal="center" vertical="center" wrapText="1"/>
    </xf>
    <xf numFmtId="0" fontId="19" fillId="0" borderId="6" xfId="0" applyNumberFormat="1" applyFont="1" applyFill="1" applyBorder="1" applyAlignment="1" applyProtection="1">
      <alignment horizontal="center" vertical="center" wrapText="1"/>
    </xf>
    <xf numFmtId="0" fontId="19" fillId="0" borderId="7" xfId="0" applyNumberFormat="1" applyFont="1" applyFill="1" applyBorder="1" applyAlignment="1" applyProtection="1">
      <alignment horizontal="center" vertical="center" wrapText="1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164" fontId="20" fillId="2" borderId="3" xfId="0" applyNumberFormat="1" applyFont="1" applyFill="1" applyBorder="1" applyAlignment="1" applyProtection="1">
      <alignment horizontal="center" vertical="center" wrapText="1"/>
    </xf>
    <xf numFmtId="164" fontId="19" fillId="2" borderId="3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3" xfId="0" applyNumberFormat="1" applyFont="1" applyFill="1" applyBorder="1" applyAlignment="1" applyProtection="1">
      <alignment horizontal="center" vertical="center"/>
    </xf>
    <xf numFmtId="0" fontId="20" fillId="2" borderId="3" xfId="0" quotePrefix="1" applyFont="1" applyFill="1" applyBorder="1" applyAlignment="1">
      <alignment horizontal="center" vertical="center"/>
    </xf>
    <xf numFmtId="0" fontId="26" fillId="0" borderId="3" xfId="0" applyNumberFormat="1" applyFont="1" applyFill="1" applyBorder="1" applyAlignment="1" applyProtection="1">
      <alignment horizontal="center" vertical="center" wrapText="1"/>
    </xf>
    <xf numFmtId="0" fontId="21" fillId="2" borderId="3" xfId="0" quotePrefix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 applyProtection="1">
      <alignment horizontal="right" wrapText="1"/>
    </xf>
    <xf numFmtId="164" fontId="25" fillId="0" borderId="3" xfId="0" applyNumberFormat="1" applyFont="1" applyBorder="1" applyAlignment="1">
      <alignment horizontal="right"/>
    </xf>
    <xf numFmtId="164" fontId="24" fillId="0" borderId="3" xfId="0" applyNumberFormat="1" applyFont="1" applyBorder="1" applyAlignment="1">
      <alignment horizontal="right"/>
    </xf>
    <xf numFmtId="49" fontId="20" fillId="2" borderId="3" xfId="0" applyNumberFormat="1" applyFont="1" applyFill="1" applyBorder="1" applyAlignment="1" applyProtection="1">
      <alignment horizontal="center" vertical="center" wrapText="1"/>
    </xf>
    <xf numFmtId="49" fontId="23" fillId="2" borderId="3" xfId="0" quotePrefix="1" applyNumberFormat="1" applyFont="1" applyFill="1" applyBorder="1" applyAlignment="1">
      <alignment horizontal="center" vertical="center" wrapText="1"/>
    </xf>
    <xf numFmtId="49" fontId="21" fillId="2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 applyProtection="1">
      <alignment horizontal="right" wrapText="1"/>
    </xf>
    <xf numFmtId="164" fontId="9" fillId="4" borderId="1" xfId="0" quotePrefix="1" applyNumberFormat="1" applyFont="1" applyFill="1" applyBorder="1" applyAlignment="1">
      <alignment horizontal="right"/>
    </xf>
    <xf numFmtId="164" fontId="9" fillId="4" borderId="3" xfId="0" applyNumberFormat="1" applyFont="1" applyFill="1" applyBorder="1" applyAlignment="1" applyProtection="1">
      <alignment horizontal="right" wrapText="1"/>
    </xf>
    <xf numFmtId="164" fontId="9" fillId="3" borderId="1" xfId="0" quotePrefix="1" applyNumberFormat="1" applyFont="1" applyFill="1" applyBorder="1" applyAlignment="1">
      <alignment horizontal="right"/>
    </xf>
    <xf numFmtId="164" fontId="9" fillId="3" borderId="3" xfId="0" quotePrefix="1" applyNumberFormat="1" applyFont="1" applyFill="1" applyBorder="1" applyAlignment="1">
      <alignment horizontal="right"/>
    </xf>
    <xf numFmtId="0" fontId="0" fillId="0" borderId="0" xfId="0"/>
    <xf numFmtId="164" fontId="0" fillId="0" borderId="3" xfId="0" applyNumberFormat="1" applyBorder="1"/>
    <xf numFmtId="0" fontId="0" fillId="0" borderId="3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5" fillId="0" borderId="3" xfId="0" applyNumberFormat="1" applyFont="1" applyBorder="1" applyAlignment="1">
      <alignment horizontal="center" vertical="center"/>
    </xf>
    <xf numFmtId="164" fontId="25" fillId="0" borderId="3" xfId="0" applyNumberFormat="1" applyFont="1" applyBorder="1" applyAlignment="1">
      <alignment horizontal="center" vertical="center"/>
    </xf>
    <xf numFmtId="0" fontId="25" fillId="0" borderId="3" xfId="0" applyNumberFormat="1" applyFont="1" applyFill="1" applyBorder="1" applyAlignment="1">
      <alignment horizontal="center" vertical="center"/>
    </xf>
    <xf numFmtId="164" fontId="25" fillId="0" borderId="3" xfId="0" applyNumberFormat="1" applyFont="1" applyFill="1" applyBorder="1" applyAlignment="1">
      <alignment horizontal="right"/>
    </xf>
    <xf numFmtId="0" fontId="25" fillId="0" borderId="3" xfId="0" applyFont="1" applyFill="1" applyBorder="1" applyAlignment="1">
      <alignment horizontal="center" vertical="center"/>
    </xf>
    <xf numFmtId="164" fontId="25" fillId="5" borderId="3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164" fontId="25" fillId="2" borderId="3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25" fillId="0" borderId="3" xfId="0" applyFont="1" applyBorder="1" applyAlignment="1">
      <alignment horizontal="center" vertical="center"/>
    </xf>
    <xf numFmtId="164" fontId="25" fillId="0" borderId="3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24" fillId="5" borderId="3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19" fillId="4" borderId="3" xfId="0" applyNumberFormat="1" applyFont="1" applyFill="1" applyBorder="1" applyAlignment="1" applyProtection="1">
      <alignment horizontal="center" vertical="center" wrapText="1"/>
    </xf>
    <xf numFmtId="0" fontId="25" fillId="5" borderId="3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F13" sqref="F13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14" t="s">
        <v>98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18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x14ac:dyDescent="0.25">
      <c r="A3" s="114" t="s">
        <v>16</v>
      </c>
      <c r="B3" s="114"/>
      <c r="C3" s="114"/>
      <c r="D3" s="114"/>
      <c r="E3" s="114"/>
      <c r="F3" s="114"/>
      <c r="G3" s="114"/>
      <c r="H3" s="114"/>
      <c r="I3" s="127"/>
      <c r="J3" s="127"/>
    </row>
    <row r="4" spans="1:10" ht="18" x14ac:dyDescent="0.25">
      <c r="A4" s="22"/>
      <c r="B4" s="22"/>
      <c r="C4" s="22"/>
      <c r="D4" s="22"/>
      <c r="E4" s="22"/>
      <c r="F4" s="22"/>
      <c r="G4" s="22"/>
      <c r="H4" s="22"/>
      <c r="I4" s="5"/>
      <c r="J4" s="5"/>
    </row>
    <row r="5" spans="1:10" ht="15.75" x14ac:dyDescent="0.25">
      <c r="A5" s="114" t="s">
        <v>22</v>
      </c>
      <c r="B5" s="115"/>
      <c r="C5" s="115"/>
      <c r="D5" s="115"/>
      <c r="E5" s="115"/>
      <c r="F5" s="115"/>
      <c r="G5" s="115"/>
      <c r="H5" s="115"/>
      <c r="I5" s="115"/>
      <c r="J5" s="115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0" t="s">
        <v>28</v>
      </c>
    </row>
    <row r="7" spans="1:10" ht="25.5" x14ac:dyDescent="0.25">
      <c r="A7" s="25"/>
      <c r="B7" s="26"/>
      <c r="C7" s="26"/>
      <c r="D7" s="27"/>
      <c r="E7" s="28"/>
      <c r="F7" s="3" t="s">
        <v>61</v>
      </c>
      <c r="G7" s="3" t="s">
        <v>62</v>
      </c>
      <c r="H7" s="3" t="s">
        <v>63</v>
      </c>
      <c r="I7" s="3" t="s">
        <v>35</v>
      </c>
      <c r="J7" s="3" t="s">
        <v>64</v>
      </c>
    </row>
    <row r="8" spans="1:10" x14ac:dyDescent="0.25">
      <c r="A8" s="119" t="s">
        <v>0</v>
      </c>
      <c r="B8" s="113"/>
      <c r="C8" s="113"/>
      <c r="D8" s="113"/>
      <c r="E8" s="128"/>
      <c r="F8" s="51">
        <v>479869.99000000005</v>
      </c>
      <c r="G8" s="51">
        <v>610401</v>
      </c>
      <c r="H8" s="51">
        <v>683912</v>
      </c>
      <c r="I8" s="51">
        <v>683912</v>
      </c>
      <c r="J8" s="51">
        <v>683912</v>
      </c>
    </row>
    <row r="9" spans="1:10" x14ac:dyDescent="0.25">
      <c r="A9" s="129" t="s">
        <v>29</v>
      </c>
      <c r="B9" s="130"/>
      <c r="C9" s="130"/>
      <c r="D9" s="130"/>
      <c r="E9" s="126"/>
      <c r="F9" s="52">
        <v>479869.99000000005</v>
      </c>
      <c r="G9" s="54">
        <v>610401</v>
      </c>
      <c r="H9" s="52">
        <f>H8</f>
        <v>683912</v>
      </c>
      <c r="I9" s="52">
        <v>683912</v>
      </c>
      <c r="J9" s="52">
        <f>J8</f>
        <v>683912</v>
      </c>
    </row>
    <row r="10" spans="1:10" x14ac:dyDescent="0.25">
      <c r="A10" s="131" t="s">
        <v>30</v>
      </c>
      <c r="B10" s="126"/>
      <c r="C10" s="126"/>
      <c r="D10" s="126"/>
      <c r="E10" s="126"/>
      <c r="F10" s="52">
        <v>0</v>
      </c>
      <c r="G10" s="52">
        <v>0</v>
      </c>
      <c r="H10" s="52">
        <v>0</v>
      </c>
      <c r="I10" s="52">
        <v>0</v>
      </c>
      <c r="J10" s="52">
        <v>0</v>
      </c>
    </row>
    <row r="11" spans="1:10" x14ac:dyDescent="0.25">
      <c r="A11" s="31" t="s">
        <v>1</v>
      </c>
      <c r="B11" s="38"/>
      <c r="C11" s="38"/>
      <c r="D11" s="38"/>
      <c r="E11" s="38"/>
      <c r="F11" s="51">
        <v>480037.98</v>
      </c>
      <c r="G11" s="51">
        <v>610401</v>
      </c>
      <c r="H11" s="51">
        <f>H12+H13</f>
        <v>685050</v>
      </c>
      <c r="I11" s="51">
        <f t="shared" ref="I11:J11" si="0">I12+I13</f>
        <v>685050</v>
      </c>
      <c r="J11" s="51">
        <f t="shared" si="0"/>
        <v>685050</v>
      </c>
    </row>
    <row r="12" spans="1:10" x14ac:dyDescent="0.25">
      <c r="A12" s="132" t="s">
        <v>31</v>
      </c>
      <c r="B12" s="130"/>
      <c r="C12" s="130"/>
      <c r="D12" s="130"/>
      <c r="E12" s="130"/>
      <c r="F12" s="52">
        <v>475994</v>
      </c>
      <c r="G12" s="52">
        <v>605521</v>
      </c>
      <c r="H12" s="52">
        <v>678820</v>
      </c>
      <c r="I12" s="52">
        <v>678820</v>
      </c>
      <c r="J12" s="52">
        <v>678820</v>
      </c>
    </row>
    <row r="13" spans="1:10" x14ac:dyDescent="0.25">
      <c r="A13" s="125" t="s">
        <v>32</v>
      </c>
      <c r="B13" s="126"/>
      <c r="C13" s="126"/>
      <c r="D13" s="126"/>
      <c r="E13" s="126"/>
      <c r="F13" s="53">
        <v>4043.98</v>
      </c>
      <c r="G13" s="53">
        <v>4880</v>
      </c>
      <c r="H13" s="53">
        <v>6230</v>
      </c>
      <c r="I13" s="53">
        <v>6230</v>
      </c>
      <c r="J13" s="53">
        <v>6230</v>
      </c>
    </row>
    <row r="14" spans="1:10" x14ac:dyDescent="0.25">
      <c r="A14" s="112" t="s">
        <v>53</v>
      </c>
      <c r="B14" s="113"/>
      <c r="C14" s="113"/>
      <c r="D14" s="113"/>
      <c r="E14" s="113"/>
      <c r="F14" s="51">
        <v>-167.98999999993248</v>
      </c>
      <c r="G14" s="51">
        <v>0</v>
      </c>
      <c r="H14" s="51">
        <f>H8-H11</f>
        <v>-1138</v>
      </c>
      <c r="I14" s="51">
        <f t="shared" ref="I14:J14" si="1">I8-I11</f>
        <v>-1138</v>
      </c>
      <c r="J14" s="51">
        <f t="shared" si="1"/>
        <v>-1138</v>
      </c>
    </row>
    <row r="15" spans="1:10" ht="18" x14ac:dyDescent="0.25">
      <c r="A15" s="22"/>
      <c r="B15" s="20"/>
      <c r="C15" s="20"/>
      <c r="D15" s="20"/>
      <c r="E15" s="20"/>
      <c r="F15" s="20"/>
      <c r="G15" s="20"/>
      <c r="H15" s="21"/>
      <c r="I15" s="21"/>
      <c r="J15" s="21"/>
    </row>
    <row r="16" spans="1:10" ht="15.75" x14ac:dyDescent="0.25">
      <c r="A16" s="114" t="s">
        <v>23</v>
      </c>
      <c r="B16" s="115"/>
      <c r="C16" s="115"/>
      <c r="D16" s="115"/>
      <c r="E16" s="115"/>
      <c r="F16" s="115"/>
      <c r="G16" s="115"/>
      <c r="H16" s="115"/>
      <c r="I16" s="115"/>
      <c r="J16" s="115"/>
    </row>
    <row r="17" spans="1:10" ht="18" x14ac:dyDescent="0.25">
      <c r="A17" s="22"/>
      <c r="B17" s="20"/>
      <c r="C17" s="20"/>
      <c r="D17" s="20"/>
      <c r="E17" s="20"/>
      <c r="F17" s="20"/>
      <c r="G17" s="20"/>
      <c r="H17" s="21"/>
      <c r="I17" s="21"/>
      <c r="J17" s="21"/>
    </row>
    <row r="18" spans="1:10" ht="25.5" x14ac:dyDescent="0.25">
      <c r="A18" s="25"/>
      <c r="B18" s="26"/>
      <c r="C18" s="26"/>
      <c r="D18" s="27"/>
      <c r="E18" s="28"/>
      <c r="F18" s="3" t="s">
        <v>61</v>
      </c>
      <c r="G18" s="3" t="s">
        <v>62</v>
      </c>
      <c r="H18" s="3" t="s">
        <v>63</v>
      </c>
      <c r="I18" s="3" t="s">
        <v>35</v>
      </c>
      <c r="J18" s="3" t="s">
        <v>64</v>
      </c>
    </row>
    <row r="19" spans="1:10" x14ac:dyDescent="0.25">
      <c r="A19" s="125" t="s">
        <v>33</v>
      </c>
      <c r="B19" s="126"/>
      <c r="C19" s="126"/>
      <c r="D19" s="126"/>
      <c r="E19" s="126"/>
      <c r="F19" s="53"/>
      <c r="G19" s="53"/>
      <c r="H19" s="53"/>
      <c r="I19" s="53"/>
      <c r="J19" s="91"/>
    </row>
    <row r="20" spans="1:10" x14ac:dyDescent="0.25">
      <c r="A20" s="125" t="s">
        <v>34</v>
      </c>
      <c r="B20" s="126"/>
      <c r="C20" s="126"/>
      <c r="D20" s="126"/>
      <c r="E20" s="126"/>
      <c r="F20" s="53"/>
      <c r="G20" s="53"/>
      <c r="H20" s="53"/>
      <c r="I20" s="53"/>
      <c r="J20" s="91"/>
    </row>
    <row r="21" spans="1:10" x14ac:dyDescent="0.25">
      <c r="A21" s="112" t="s">
        <v>2</v>
      </c>
      <c r="B21" s="113"/>
      <c r="C21" s="113"/>
      <c r="D21" s="113"/>
      <c r="E21" s="113"/>
      <c r="F21" s="51">
        <f>F19-F20</f>
        <v>0</v>
      </c>
      <c r="G21" s="51">
        <f t="shared" ref="G21:J21" si="2">G19-G20</f>
        <v>0</v>
      </c>
      <c r="H21" s="51">
        <f t="shared" si="2"/>
        <v>0</v>
      </c>
      <c r="I21" s="51">
        <f t="shared" si="2"/>
        <v>0</v>
      </c>
      <c r="J21" s="51">
        <f t="shared" si="2"/>
        <v>0</v>
      </c>
    </row>
    <row r="22" spans="1:10" x14ac:dyDescent="0.25">
      <c r="A22" s="112" t="s">
        <v>54</v>
      </c>
      <c r="B22" s="113"/>
      <c r="C22" s="113"/>
      <c r="D22" s="113"/>
      <c r="E22" s="113"/>
      <c r="F22" s="51">
        <f>F14+F21</f>
        <v>-167.98999999993248</v>
      </c>
      <c r="G22" s="51">
        <f t="shared" ref="G22:J22" si="3">G14+G21</f>
        <v>0</v>
      </c>
      <c r="H22" s="51">
        <f t="shared" si="3"/>
        <v>-1138</v>
      </c>
      <c r="I22" s="51">
        <f t="shared" si="3"/>
        <v>-1138</v>
      </c>
      <c r="J22" s="51">
        <f t="shared" si="3"/>
        <v>-1138</v>
      </c>
    </row>
    <row r="23" spans="1:10" ht="18" x14ac:dyDescent="0.25">
      <c r="A23" s="19"/>
      <c r="B23" s="20"/>
      <c r="C23" s="20"/>
      <c r="D23" s="20"/>
      <c r="E23" s="20"/>
      <c r="F23" s="20"/>
      <c r="G23" s="20"/>
      <c r="H23" s="21"/>
      <c r="I23" s="21"/>
      <c r="J23" s="21"/>
    </row>
    <row r="24" spans="1:10" ht="15.75" x14ac:dyDescent="0.25">
      <c r="A24" s="114" t="s">
        <v>55</v>
      </c>
      <c r="B24" s="115"/>
      <c r="C24" s="115"/>
      <c r="D24" s="115"/>
      <c r="E24" s="115"/>
      <c r="F24" s="115"/>
      <c r="G24" s="115"/>
      <c r="H24" s="115"/>
      <c r="I24" s="115"/>
      <c r="J24" s="115"/>
    </row>
    <row r="25" spans="1:10" ht="15.75" x14ac:dyDescent="0.25">
      <c r="A25" s="36"/>
      <c r="B25" s="37"/>
      <c r="C25" s="37"/>
      <c r="D25" s="37"/>
      <c r="E25" s="37"/>
      <c r="F25" s="37"/>
      <c r="G25" s="37"/>
      <c r="H25" s="37"/>
      <c r="I25" s="37"/>
      <c r="J25" s="37"/>
    </row>
    <row r="26" spans="1:10" x14ac:dyDescent="0.25">
      <c r="A26" s="25"/>
      <c r="B26" s="26"/>
      <c r="C26" s="26"/>
      <c r="D26" s="27"/>
      <c r="E26" s="28"/>
      <c r="F26" s="3" t="s">
        <v>61</v>
      </c>
      <c r="G26" s="3" t="s">
        <v>62</v>
      </c>
      <c r="H26" s="3" t="s">
        <v>63</v>
      </c>
      <c r="I26" s="3" t="s">
        <v>65</v>
      </c>
      <c r="J26" s="3" t="s">
        <v>66</v>
      </c>
    </row>
    <row r="27" spans="1:10" ht="15" customHeight="1" x14ac:dyDescent="0.25">
      <c r="A27" s="116" t="s">
        <v>56</v>
      </c>
      <c r="B27" s="117"/>
      <c r="C27" s="117"/>
      <c r="D27" s="117"/>
      <c r="E27" s="118"/>
      <c r="F27" s="92">
        <v>0</v>
      </c>
      <c r="G27" s="92">
        <v>0</v>
      </c>
      <c r="H27" s="92">
        <v>0</v>
      </c>
      <c r="I27" s="92">
        <v>0</v>
      </c>
      <c r="J27" s="93">
        <v>0</v>
      </c>
    </row>
    <row r="28" spans="1:10" ht="15" customHeight="1" x14ac:dyDescent="0.25">
      <c r="A28" s="112" t="s">
        <v>57</v>
      </c>
      <c r="B28" s="113"/>
      <c r="C28" s="113"/>
      <c r="D28" s="113"/>
      <c r="E28" s="113"/>
      <c r="F28" s="94">
        <f>F22+F27</f>
        <v>-167.98999999993248</v>
      </c>
      <c r="G28" s="94">
        <f t="shared" ref="G28:J28" si="4">G22+G27</f>
        <v>0</v>
      </c>
      <c r="H28" s="94">
        <f t="shared" si="4"/>
        <v>-1138</v>
      </c>
      <c r="I28" s="94">
        <f t="shared" si="4"/>
        <v>-1138</v>
      </c>
      <c r="J28" s="95">
        <f t="shared" si="4"/>
        <v>-1138</v>
      </c>
    </row>
    <row r="29" spans="1:10" ht="45" customHeight="1" x14ac:dyDescent="0.25">
      <c r="A29" s="119" t="s">
        <v>58</v>
      </c>
      <c r="B29" s="120"/>
      <c r="C29" s="120"/>
      <c r="D29" s="120"/>
      <c r="E29" s="121"/>
      <c r="F29" s="94">
        <f>F14+F21+F27-F28</f>
        <v>0</v>
      </c>
      <c r="G29" s="94">
        <f t="shared" ref="G29:J29" si="5">G14+G21+G27-G28</f>
        <v>0</v>
      </c>
      <c r="H29" s="94">
        <f t="shared" si="5"/>
        <v>0</v>
      </c>
      <c r="I29" s="94">
        <f t="shared" si="5"/>
        <v>0</v>
      </c>
      <c r="J29" s="95">
        <f t="shared" si="5"/>
        <v>0</v>
      </c>
    </row>
    <row r="30" spans="1:10" ht="15.75" x14ac:dyDescent="0.25">
      <c r="A30" s="41"/>
      <c r="B30" s="42"/>
      <c r="C30" s="42"/>
      <c r="D30" s="42"/>
      <c r="E30" s="42"/>
      <c r="F30" s="42"/>
      <c r="G30" s="42"/>
      <c r="H30" s="42"/>
      <c r="I30" s="42"/>
      <c r="J30" s="42"/>
    </row>
    <row r="31" spans="1:10" ht="15.75" x14ac:dyDescent="0.25">
      <c r="A31" s="122" t="s">
        <v>52</v>
      </c>
      <c r="B31" s="122"/>
      <c r="C31" s="122"/>
      <c r="D31" s="122"/>
      <c r="E31" s="122"/>
      <c r="F31" s="122"/>
      <c r="G31" s="122"/>
      <c r="H31" s="122"/>
      <c r="I31" s="122"/>
      <c r="J31" s="122"/>
    </row>
    <row r="32" spans="1:10" ht="18" x14ac:dyDescent="0.25">
      <c r="A32" s="43"/>
      <c r="B32" s="44"/>
      <c r="C32" s="44"/>
      <c r="D32" s="44"/>
      <c r="E32" s="44"/>
      <c r="F32" s="44"/>
      <c r="G32" s="44"/>
      <c r="H32" s="45"/>
      <c r="I32" s="45"/>
      <c r="J32" s="45"/>
    </row>
    <row r="33" spans="1:10" x14ac:dyDescent="0.25">
      <c r="A33" s="46"/>
      <c r="B33" s="47"/>
      <c r="C33" s="47"/>
      <c r="D33" s="48"/>
      <c r="E33" s="49"/>
      <c r="F33" s="3" t="s">
        <v>61</v>
      </c>
      <c r="G33" s="3" t="s">
        <v>62</v>
      </c>
      <c r="H33" s="3" t="s">
        <v>63</v>
      </c>
      <c r="I33" s="3" t="s">
        <v>65</v>
      </c>
      <c r="J33" s="3" t="s">
        <v>66</v>
      </c>
    </row>
    <row r="34" spans="1:10" x14ac:dyDescent="0.25">
      <c r="A34" s="116" t="s">
        <v>56</v>
      </c>
      <c r="B34" s="117"/>
      <c r="C34" s="117"/>
      <c r="D34" s="117"/>
      <c r="E34" s="118"/>
      <c r="F34" s="39">
        <v>0</v>
      </c>
      <c r="G34" s="39">
        <f>F37</f>
        <v>0</v>
      </c>
      <c r="H34" s="39">
        <f>G37</f>
        <v>0</v>
      </c>
      <c r="I34" s="39">
        <f>H37</f>
        <v>0</v>
      </c>
      <c r="J34" s="40">
        <f>I37</f>
        <v>0</v>
      </c>
    </row>
    <row r="35" spans="1:10" ht="28.5" customHeight="1" x14ac:dyDescent="0.25">
      <c r="A35" s="116" t="s">
        <v>59</v>
      </c>
      <c r="B35" s="117"/>
      <c r="C35" s="117"/>
      <c r="D35" s="117"/>
      <c r="E35" s="118"/>
      <c r="F35" s="39">
        <v>0</v>
      </c>
      <c r="G35" s="39">
        <v>0</v>
      </c>
      <c r="H35" s="39">
        <v>0</v>
      </c>
      <c r="I35" s="39">
        <v>0</v>
      </c>
      <c r="J35" s="40">
        <v>0</v>
      </c>
    </row>
    <row r="36" spans="1:10" x14ac:dyDescent="0.25">
      <c r="A36" s="116" t="s">
        <v>60</v>
      </c>
      <c r="B36" s="123"/>
      <c r="C36" s="123"/>
      <c r="D36" s="123"/>
      <c r="E36" s="124"/>
      <c r="F36" s="39">
        <v>0</v>
      </c>
      <c r="G36" s="39">
        <v>0</v>
      </c>
      <c r="H36" s="39">
        <v>0</v>
      </c>
      <c r="I36" s="39">
        <v>0</v>
      </c>
      <c r="J36" s="40">
        <v>0</v>
      </c>
    </row>
    <row r="37" spans="1:10" ht="15" customHeight="1" x14ac:dyDescent="0.25">
      <c r="A37" s="112" t="s">
        <v>57</v>
      </c>
      <c r="B37" s="113"/>
      <c r="C37" s="113"/>
      <c r="D37" s="113"/>
      <c r="E37" s="113"/>
      <c r="F37" s="29">
        <f>F34-F35+F36</f>
        <v>0</v>
      </c>
      <c r="G37" s="29">
        <f t="shared" ref="G37:J37" si="6">G34-G35+G36</f>
        <v>0</v>
      </c>
      <c r="H37" s="29">
        <f t="shared" si="6"/>
        <v>0</v>
      </c>
      <c r="I37" s="29">
        <f t="shared" si="6"/>
        <v>0</v>
      </c>
      <c r="J37" s="50">
        <f t="shared" si="6"/>
        <v>0</v>
      </c>
    </row>
    <row r="38" spans="1:10" ht="17.25" customHeight="1" x14ac:dyDescent="0.25"/>
    <row r="39" spans="1:10" x14ac:dyDescent="0.25">
      <c r="A39" s="110"/>
      <c r="B39" s="111"/>
      <c r="C39" s="111"/>
      <c r="D39" s="111"/>
      <c r="E39" s="111"/>
      <c r="F39" s="111"/>
      <c r="G39" s="111"/>
      <c r="H39" s="111"/>
      <c r="I39" s="111"/>
      <c r="J39" s="111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opLeftCell="A29" workbookViewId="0">
      <selection activeCell="A55" sqref="A55:XFD5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42578125" customWidth="1"/>
    <col min="4" max="4" width="48.7109375" customWidth="1"/>
    <col min="5" max="9" width="25.28515625" customWidth="1"/>
  </cols>
  <sheetData>
    <row r="1" spans="1:9" ht="42" customHeight="1" x14ac:dyDescent="0.25">
      <c r="A1" s="114" t="s">
        <v>98</v>
      </c>
      <c r="B1" s="114"/>
      <c r="C1" s="114"/>
      <c r="D1" s="114"/>
      <c r="E1" s="114"/>
      <c r="F1" s="114"/>
      <c r="G1" s="114"/>
      <c r="H1" s="114"/>
      <c r="I1" s="114"/>
    </row>
    <row r="2" spans="1:9" ht="18" customHeight="1" x14ac:dyDescent="0.25">
      <c r="A2" s="4"/>
      <c r="B2" s="4"/>
      <c r="C2" s="22"/>
      <c r="D2" s="4"/>
      <c r="E2" s="4"/>
      <c r="F2" s="4"/>
      <c r="G2" s="4"/>
      <c r="H2" s="4"/>
      <c r="I2" s="4"/>
    </row>
    <row r="3" spans="1:9" ht="15.75" customHeight="1" x14ac:dyDescent="0.25">
      <c r="A3" s="114" t="s">
        <v>16</v>
      </c>
      <c r="B3" s="114"/>
      <c r="C3" s="114"/>
      <c r="D3" s="114"/>
      <c r="E3" s="114"/>
      <c r="F3" s="114"/>
      <c r="G3" s="114"/>
      <c r="H3" s="114"/>
      <c r="I3" s="114"/>
    </row>
    <row r="4" spans="1:9" ht="18" x14ac:dyDescent="0.25">
      <c r="A4" s="4"/>
      <c r="B4" s="4"/>
      <c r="C4" s="22"/>
      <c r="D4" s="4"/>
      <c r="E4" s="4"/>
      <c r="F4" s="4"/>
      <c r="G4" s="4"/>
      <c r="H4" s="5"/>
      <c r="I4" s="5"/>
    </row>
    <row r="5" spans="1:9" ht="18" customHeight="1" x14ac:dyDescent="0.25">
      <c r="A5" s="114" t="s">
        <v>4</v>
      </c>
      <c r="B5" s="114"/>
      <c r="C5" s="114"/>
      <c r="D5" s="114"/>
      <c r="E5" s="114"/>
      <c r="F5" s="114"/>
      <c r="G5" s="114"/>
      <c r="H5" s="114"/>
      <c r="I5" s="114"/>
    </row>
    <row r="6" spans="1:9" ht="18" x14ac:dyDescent="0.25">
      <c r="A6" s="4"/>
      <c r="B6" s="4"/>
      <c r="C6" s="22"/>
      <c r="D6" s="4"/>
      <c r="E6" s="4"/>
      <c r="F6" s="4"/>
      <c r="G6" s="4"/>
      <c r="H6" s="5"/>
      <c r="I6" s="5"/>
    </row>
    <row r="7" spans="1:9" ht="15.75" customHeight="1" x14ac:dyDescent="0.25">
      <c r="A7" s="114" t="s">
        <v>36</v>
      </c>
      <c r="B7" s="114"/>
      <c r="C7" s="114"/>
      <c r="D7" s="114"/>
      <c r="E7" s="114"/>
      <c r="F7" s="114"/>
      <c r="G7" s="114"/>
      <c r="H7" s="114"/>
      <c r="I7" s="114"/>
    </row>
    <row r="8" spans="1:9" ht="18" x14ac:dyDescent="0.25">
      <c r="A8" s="4"/>
      <c r="B8" s="4"/>
      <c r="C8" s="22"/>
      <c r="D8" s="4"/>
      <c r="E8" s="4"/>
      <c r="F8" s="4"/>
      <c r="G8" s="4"/>
      <c r="H8" s="5"/>
      <c r="I8" s="30" t="s">
        <v>28</v>
      </c>
    </row>
    <row r="9" spans="1:9" ht="28.5" x14ac:dyDescent="0.25">
      <c r="A9" s="63" t="s">
        <v>5</v>
      </c>
      <c r="B9" s="63" t="s">
        <v>6</v>
      </c>
      <c r="C9" s="63" t="s">
        <v>69</v>
      </c>
      <c r="D9" s="63" t="s">
        <v>3</v>
      </c>
      <c r="E9" s="63" t="s">
        <v>61</v>
      </c>
      <c r="F9" s="63" t="s">
        <v>62</v>
      </c>
      <c r="G9" s="63" t="s">
        <v>63</v>
      </c>
      <c r="H9" s="63" t="s">
        <v>35</v>
      </c>
      <c r="I9" s="63" t="s">
        <v>64</v>
      </c>
    </row>
    <row r="10" spans="1:9" x14ac:dyDescent="0.25">
      <c r="A10" s="64"/>
      <c r="B10" s="64"/>
      <c r="C10" s="64"/>
      <c r="D10" s="64" t="s">
        <v>0</v>
      </c>
      <c r="E10" s="65">
        <f>E11</f>
        <v>479869.99</v>
      </c>
      <c r="F10" s="65">
        <f>F11</f>
        <v>610401</v>
      </c>
      <c r="G10" s="65">
        <f>G11</f>
        <v>685050</v>
      </c>
      <c r="H10" s="65">
        <f t="shared" ref="H10:I10" si="0">H11</f>
        <v>685050</v>
      </c>
      <c r="I10" s="65">
        <f t="shared" si="0"/>
        <v>685050</v>
      </c>
    </row>
    <row r="11" spans="1:9" ht="15.75" customHeight="1" x14ac:dyDescent="0.25">
      <c r="A11" s="66">
        <v>6</v>
      </c>
      <c r="B11" s="66"/>
      <c r="C11" s="66"/>
      <c r="D11" s="66" t="s">
        <v>7</v>
      </c>
      <c r="E11" s="61">
        <f>E12+E23</f>
        <v>479869.99</v>
      </c>
      <c r="F11" s="61">
        <f>SAŽETAK!G9</f>
        <v>610401</v>
      </c>
      <c r="G11" s="61">
        <f>G12+G17+G19+G21+G23+G26</f>
        <v>685050</v>
      </c>
      <c r="H11" s="61">
        <f t="shared" ref="H11:I11" si="1">H12+H17+H19+H21+H23+H26</f>
        <v>685050</v>
      </c>
      <c r="I11" s="61">
        <f t="shared" si="1"/>
        <v>685050</v>
      </c>
    </row>
    <row r="12" spans="1:9" ht="30" x14ac:dyDescent="0.25">
      <c r="A12" s="66"/>
      <c r="B12" s="67">
        <v>63</v>
      </c>
      <c r="C12" s="67"/>
      <c r="D12" s="67" t="s">
        <v>24</v>
      </c>
      <c r="E12" s="61">
        <v>426796.61</v>
      </c>
      <c r="F12" s="61">
        <f>F13+F15</f>
        <v>549905</v>
      </c>
      <c r="G12" s="61">
        <f>SUM(G13:G16)</f>
        <v>645627</v>
      </c>
      <c r="H12" s="61">
        <f t="shared" ref="H12:I12" si="2">SUM(H13:H16)</f>
        <v>645627</v>
      </c>
      <c r="I12" s="61">
        <f t="shared" si="2"/>
        <v>645627</v>
      </c>
    </row>
    <row r="13" spans="1:9" x14ac:dyDescent="0.25">
      <c r="A13" s="66"/>
      <c r="B13" s="67"/>
      <c r="C13" s="67">
        <v>51</v>
      </c>
      <c r="D13" s="67" t="s">
        <v>73</v>
      </c>
      <c r="E13" s="61">
        <v>0</v>
      </c>
      <c r="F13" s="61">
        <v>11000</v>
      </c>
      <c r="G13" s="61">
        <v>862</v>
      </c>
      <c r="H13" s="61">
        <v>862</v>
      </c>
      <c r="I13" s="61">
        <v>862</v>
      </c>
    </row>
    <row r="14" spans="1:9" x14ac:dyDescent="0.25">
      <c r="A14" s="66"/>
      <c r="B14" s="67"/>
      <c r="C14" s="67">
        <v>52</v>
      </c>
      <c r="D14" s="67" t="s">
        <v>75</v>
      </c>
      <c r="E14" s="61">
        <v>0</v>
      </c>
      <c r="F14" s="61">
        <v>0</v>
      </c>
      <c r="G14" s="61">
        <v>36250</v>
      </c>
      <c r="H14" s="61">
        <v>36250</v>
      </c>
      <c r="I14" s="61">
        <v>36250</v>
      </c>
    </row>
    <row r="15" spans="1:9" x14ac:dyDescent="0.25">
      <c r="A15" s="66"/>
      <c r="B15" s="67"/>
      <c r="C15" s="67">
        <v>53</v>
      </c>
      <c r="D15" s="67" t="s">
        <v>70</v>
      </c>
      <c r="E15" s="61">
        <v>426796.61</v>
      </c>
      <c r="F15" s="61">
        <v>538905</v>
      </c>
      <c r="G15" s="61">
        <v>606815</v>
      </c>
      <c r="H15" s="61">
        <v>606815</v>
      </c>
      <c r="I15" s="61">
        <v>606815</v>
      </c>
    </row>
    <row r="16" spans="1:9" x14ac:dyDescent="0.25">
      <c r="A16" s="66"/>
      <c r="B16" s="67"/>
      <c r="C16" s="67">
        <v>54</v>
      </c>
      <c r="D16" s="67" t="s">
        <v>74</v>
      </c>
      <c r="E16" s="61">
        <v>0</v>
      </c>
      <c r="F16" s="61">
        <v>0</v>
      </c>
      <c r="G16" s="61">
        <v>1700</v>
      </c>
      <c r="H16" s="61">
        <v>1700</v>
      </c>
      <c r="I16" s="61">
        <v>1700</v>
      </c>
    </row>
    <row r="17" spans="1:9" ht="31.9" customHeight="1" x14ac:dyDescent="0.25">
      <c r="A17" s="66"/>
      <c r="B17" s="67">
        <v>64</v>
      </c>
      <c r="C17" s="67"/>
      <c r="D17" s="68" t="s">
        <v>77</v>
      </c>
      <c r="E17" s="61">
        <v>0</v>
      </c>
      <c r="F17" s="61">
        <v>0</v>
      </c>
      <c r="G17" s="61">
        <v>5</v>
      </c>
      <c r="H17" s="61">
        <v>5</v>
      </c>
      <c r="I17" s="61">
        <v>5</v>
      </c>
    </row>
    <row r="18" spans="1:9" ht="15.6" customHeight="1" x14ac:dyDescent="0.25">
      <c r="A18" s="66"/>
      <c r="B18" s="67"/>
      <c r="C18" s="67">
        <v>31</v>
      </c>
      <c r="D18" s="67" t="s">
        <v>76</v>
      </c>
      <c r="E18" s="61">
        <v>0</v>
      </c>
      <c r="F18" s="61">
        <v>0</v>
      </c>
      <c r="G18" s="61">
        <v>5</v>
      </c>
      <c r="H18" s="61">
        <v>5</v>
      </c>
      <c r="I18" s="61">
        <v>5</v>
      </c>
    </row>
    <row r="19" spans="1:9" ht="47.45" customHeight="1" x14ac:dyDescent="0.25">
      <c r="A19" s="66"/>
      <c r="B19" s="67">
        <v>65</v>
      </c>
      <c r="C19" s="67"/>
      <c r="D19" s="67" t="s">
        <v>79</v>
      </c>
      <c r="E19" s="61">
        <v>0</v>
      </c>
      <c r="F19" s="61">
        <v>0</v>
      </c>
      <c r="G19" s="61">
        <v>350</v>
      </c>
      <c r="H19" s="61">
        <v>350</v>
      </c>
      <c r="I19" s="61">
        <v>350</v>
      </c>
    </row>
    <row r="20" spans="1:9" ht="15.6" customHeight="1" x14ac:dyDescent="0.25">
      <c r="A20" s="66"/>
      <c r="B20" s="67"/>
      <c r="C20" s="67">
        <v>43</v>
      </c>
      <c r="D20" s="67" t="s">
        <v>78</v>
      </c>
      <c r="E20" s="61">
        <v>0</v>
      </c>
      <c r="F20" s="61">
        <v>0</v>
      </c>
      <c r="G20" s="61">
        <v>350</v>
      </c>
      <c r="H20" s="61">
        <v>350</v>
      </c>
      <c r="I20" s="61">
        <v>350</v>
      </c>
    </row>
    <row r="21" spans="1:9" ht="37.15" customHeight="1" x14ac:dyDescent="0.25">
      <c r="A21" s="66"/>
      <c r="B21" s="67">
        <v>66</v>
      </c>
      <c r="C21" s="67"/>
      <c r="D21" s="67" t="s">
        <v>80</v>
      </c>
      <c r="E21" s="61">
        <v>0</v>
      </c>
      <c r="F21" s="61">
        <v>0</v>
      </c>
      <c r="G21" s="61">
        <v>2000</v>
      </c>
      <c r="H21" s="61">
        <v>2000</v>
      </c>
      <c r="I21" s="61">
        <v>2000</v>
      </c>
    </row>
    <row r="22" spans="1:9" ht="15.6" customHeight="1" x14ac:dyDescent="0.25">
      <c r="A22" s="66"/>
      <c r="B22" s="67"/>
      <c r="C22" s="67">
        <v>61</v>
      </c>
      <c r="D22" s="67" t="s">
        <v>81</v>
      </c>
      <c r="E22" s="61">
        <v>0</v>
      </c>
      <c r="F22" s="61">
        <v>0</v>
      </c>
      <c r="G22" s="61">
        <v>2000</v>
      </c>
      <c r="H22" s="61">
        <v>2000</v>
      </c>
      <c r="I22" s="61">
        <v>2000</v>
      </c>
    </row>
    <row r="23" spans="1:9" ht="30" x14ac:dyDescent="0.25">
      <c r="A23" s="69"/>
      <c r="B23" s="69">
        <v>67</v>
      </c>
      <c r="C23" s="69"/>
      <c r="D23" s="67" t="s">
        <v>25</v>
      </c>
      <c r="E23" s="61">
        <f>E24+E25</f>
        <v>53073.38</v>
      </c>
      <c r="F23" s="61">
        <v>60496</v>
      </c>
      <c r="G23" s="61">
        <f>G24+G25</f>
        <v>35930</v>
      </c>
      <c r="H23" s="61">
        <f t="shared" ref="H23:I23" si="3">H24+H25</f>
        <v>35930</v>
      </c>
      <c r="I23" s="61">
        <f t="shared" si="3"/>
        <v>35930</v>
      </c>
    </row>
    <row r="24" spans="1:9" x14ac:dyDescent="0.25">
      <c r="A24" s="69"/>
      <c r="B24" s="69"/>
      <c r="C24" s="69">
        <v>11</v>
      </c>
      <c r="D24" s="67" t="s">
        <v>71</v>
      </c>
      <c r="E24" s="61">
        <v>33759.879999999997</v>
      </c>
      <c r="F24" s="61">
        <v>37810</v>
      </c>
      <c r="G24" s="61">
        <v>11860</v>
      </c>
      <c r="H24" s="61">
        <v>11860</v>
      </c>
      <c r="I24" s="61">
        <v>11860</v>
      </c>
    </row>
    <row r="25" spans="1:9" s="56" customFormat="1" x14ac:dyDescent="0.25">
      <c r="A25" s="69"/>
      <c r="B25" s="69"/>
      <c r="C25" s="69">
        <v>12</v>
      </c>
      <c r="D25" s="69" t="s">
        <v>72</v>
      </c>
      <c r="E25" s="61">
        <v>19313.5</v>
      </c>
      <c r="F25" s="61">
        <v>22686</v>
      </c>
      <c r="G25" s="61">
        <v>24070</v>
      </c>
      <c r="H25" s="61">
        <v>24070</v>
      </c>
      <c r="I25" s="61">
        <v>24070</v>
      </c>
    </row>
    <row r="26" spans="1:9" ht="36.6" customHeight="1" x14ac:dyDescent="0.25">
      <c r="A26" s="62">
        <v>9</v>
      </c>
      <c r="B26" s="62">
        <v>92</v>
      </c>
      <c r="C26" s="70">
        <v>51</v>
      </c>
      <c r="D26" s="67" t="s">
        <v>73</v>
      </c>
      <c r="E26" s="61">
        <v>0</v>
      </c>
      <c r="F26" s="61">
        <v>0</v>
      </c>
      <c r="G26" s="61">
        <v>1138</v>
      </c>
      <c r="H26" s="61">
        <v>1138</v>
      </c>
      <c r="I26" s="61">
        <v>1138</v>
      </c>
    </row>
    <row r="27" spans="1:9" ht="15.6" customHeight="1" x14ac:dyDescent="0.25">
      <c r="A27" s="114" t="s">
        <v>37</v>
      </c>
      <c r="B27" s="114"/>
      <c r="C27" s="114"/>
      <c r="D27" s="114"/>
      <c r="E27" s="114"/>
      <c r="F27" s="114"/>
      <c r="G27" s="114"/>
      <c r="H27" s="114"/>
      <c r="I27" s="114"/>
    </row>
    <row r="28" spans="1:9" ht="18" x14ac:dyDescent="0.25">
      <c r="B28" s="22"/>
      <c r="C28" s="22"/>
      <c r="D28" s="22"/>
      <c r="E28" s="22"/>
      <c r="F28" s="22"/>
      <c r="G28" s="22"/>
      <c r="H28" s="22"/>
      <c r="I28" s="5"/>
    </row>
    <row r="29" spans="1:9" ht="28.5" x14ac:dyDescent="0.25">
      <c r="A29" s="63" t="s">
        <v>5</v>
      </c>
      <c r="B29" s="72" t="s">
        <v>6</v>
      </c>
      <c r="C29" s="72" t="s">
        <v>69</v>
      </c>
      <c r="D29" s="72" t="s">
        <v>8</v>
      </c>
      <c r="E29" s="72" t="s">
        <v>61</v>
      </c>
      <c r="F29" s="72" t="s">
        <v>62</v>
      </c>
      <c r="G29" s="72" t="s">
        <v>63</v>
      </c>
      <c r="H29" s="63" t="s">
        <v>35</v>
      </c>
      <c r="I29" s="63" t="s">
        <v>64</v>
      </c>
    </row>
    <row r="30" spans="1:9" x14ac:dyDescent="0.25">
      <c r="A30" s="71"/>
      <c r="B30" s="73"/>
      <c r="C30" s="74"/>
      <c r="D30" s="74" t="s">
        <v>1</v>
      </c>
      <c r="E30" s="75">
        <f>E31+E56</f>
        <v>480037.98000000004</v>
      </c>
      <c r="F30" s="75">
        <f>F32+F36+F46+F52+F56</f>
        <v>610401</v>
      </c>
      <c r="G30" s="76">
        <f>G31+G56</f>
        <v>685050</v>
      </c>
      <c r="H30" s="76">
        <f t="shared" ref="H30:I30" si="4">H31+H56</f>
        <v>685050</v>
      </c>
      <c r="I30" s="76">
        <f t="shared" si="4"/>
        <v>685050</v>
      </c>
    </row>
    <row r="31" spans="1:9" ht="33" customHeight="1" x14ac:dyDescent="0.25">
      <c r="A31" s="77">
        <v>3</v>
      </c>
      <c r="B31" s="66"/>
      <c r="C31" s="66"/>
      <c r="D31" s="66" t="s">
        <v>9</v>
      </c>
      <c r="E31" s="78">
        <f>E32+E36+E46+E50</f>
        <v>475994.00000000006</v>
      </c>
      <c r="F31" s="79">
        <f>F32+F36+F46+F50</f>
        <v>605521</v>
      </c>
      <c r="G31" s="79">
        <f>G32+G36+G46+G50+G52</f>
        <v>678820</v>
      </c>
      <c r="H31" s="79">
        <f t="shared" ref="H31:I31" si="5">H32+H36+H46+H50+H52</f>
        <v>678820</v>
      </c>
      <c r="I31" s="79">
        <f t="shared" si="5"/>
        <v>678820</v>
      </c>
    </row>
    <row r="32" spans="1:9" ht="15.75" customHeight="1" x14ac:dyDescent="0.25">
      <c r="A32" s="66"/>
      <c r="B32" s="67">
        <v>31</v>
      </c>
      <c r="C32" s="67"/>
      <c r="D32" s="67" t="s">
        <v>10</v>
      </c>
      <c r="E32" s="61">
        <v>414499.58</v>
      </c>
      <c r="F32" s="61">
        <v>517135</v>
      </c>
      <c r="G32" s="61">
        <f>G34+G35</f>
        <v>592900</v>
      </c>
      <c r="H32" s="61">
        <f t="shared" ref="H32:I32" si="6">H34+H35</f>
        <v>592900</v>
      </c>
      <c r="I32" s="61">
        <f t="shared" si="6"/>
        <v>592900</v>
      </c>
    </row>
    <row r="33" spans="1:9" ht="15.75" customHeight="1" x14ac:dyDescent="0.25">
      <c r="A33" s="66"/>
      <c r="B33" s="67"/>
      <c r="C33" s="67">
        <v>11</v>
      </c>
      <c r="D33" s="67" t="s">
        <v>71</v>
      </c>
      <c r="E33" s="61">
        <v>26546.26</v>
      </c>
      <c r="F33" s="61">
        <v>31080</v>
      </c>
      <c r="G33" s="61">
        <v>0</v>
      </c>
      <c r="H33" s="61">
        <v>0</v>
      </c>
      <c r="I33" s="61">
        <v>0</v>
      </c>
    </row>
    <row r="34" spans="1:9" ht="15.75" customHeight="1" x14ac:dyDescent="0.25">
      <c r="A34" s="66"/>
      <c r="B34" s="67"/>
      <c r="C34" s="67">
        <v>52</v>
      </c>
      <c r="D34" s="67" t="s">
        <v>75</v>
      </c>
      <c r="E34" s="61">
        <v>0</v>
      </c>
      <c r="F34" s="61">
        <v>0</v>
      </c>
      <c r="G34" s="61">
        <v>33200</v>
      </c>
      <c r="H34" s="61">
        <v>33200</v>
      </c>
      <c r="I34" s="61">
        <v>33200</v>
      </c>
    </row>
    <row r="35" spans="1:9" ht="15.75" customHeight="1" x14ac:dyDescent="0.25">
      <c r="A35" s="66"/>
      <c r="B35" s="67"/>
      <c r="C35" s="67">
        <v>53</v>
      </c>
      <c r="D35" s="67" t="s">
        <v>70</v>
      </c>
      <c r="E35" s="61">
        <v>387953.32</v>
      </c>
      <c r="F35" s="61">
        <v>486055</v>
      </c>
      <c r="G35" s="61">
        <v>559700</v>
      </c>
      <c r="H35" s="61">
        <v>559700</v>
      </c>
      <c r="I35" s="61">
        <v>559700</v>
      </c>
    </row>
    <row r="36" spans="1:9" x14ac:dyDescent="0.25">
      <c r="A36" s="69"/>
      <c r="B36" s="69">
        <v>32</v>
      </c>
      <c r="C36" s="69"/>
      <c r="D36" s="69" t="s">
        <v>19</v>
      </c>
      <c r="E36" s="61">
        <v>57582.720000000001</v>
      </c>
      <c r="F36" s="61">
        <v>86836</v>
      </c>
      <c r="G36" s="61">
        <f>SUM(G37:G45)</f>
        <v>84100</v>
      </c>
      <c r="H36" s="61">
        <f t="shared" ref="H36:I36" si="7">SUM(H37:H45)</f>
        <v>84100</v>
      </c>
      <c r="I36" s="61">
        <f t="shared" si="7"/>
        <v>84100</v>
      </c>
    </row>
    <row r="37" spans="1:9" x14ac:dyDescent="0.25">
      <c r="A37" s="69"/>
      <c r="B37" s="69"/>
      <c r="C37" s="67">
        <v>11</v>
      </c>
      <c r="D37" s="67" t="s">
        <v>71</v>
      </c>
      <c r="E37" s="61">
        <v>6522.5</v>
      </c>
      <c r="F37" s="61">
        <v>6450</v>
      </c>
      <c r="G37" s="61">
        <v>11580</v>
      </c>
      <c r="H37" s="61">
        <v>11580</v>
      </c>
      <c r="I37" s="61">
        <v>11580</v>
      </c>
    </row>
    <row r="38" spans="1:9" x14ac:dyDescent="0.25">
      <c r="A38" s="69"/>
      <c r="B38" s="69"/>
      <c r="C38" s="67">
        <v>12</v>
      </c>
      <c r="D38" s="69" t="s">
        <v>72</v>
      </c>
      <c r="E38" s="61">
        <v>17548.060000000001</v>
      </c>
      <c r="F38" s="61">
        <v>20736</v>
      </c>
      <c r="G38" s="61">
        <v>21870</v>
      </c>
      <c r="H38" s="61">
        <v>21870</v>
      </c>
      <c r="I38" s="61">
        <v>21870</v>
      </c>
    </row>
    <row r="39" spans="1:9" x14ac:dyDescent="0.25">
      <c r="A39" s="69"/>
      <c r="B39" s="69"/>
      <c r="C39" s="67">
        <v>31</v>
      </c>
      <c r="D39" s="67" t="s">
        <v>76</v>
      </c>
      <c r="E39" s="61">
        <v>153.61000000000001</v>
      </c>
      <c r="F39" s="61">
        <v>0</v>
      </c>
      <c r="G39" s="61">
        <v>0</v>
      </c>
      <c r="H39" s="61">
        <v>0</v>
      </c>
      <c r="I39" s="61">
        <v>0</v>
      </c>
    </row>
    <row r="40" spans="1:9" x14ac:dyDescent="0.25">
      <c r="A40" s="69"/>
      <c r="B40" s="69"/>
      <c r="C40" s="67">
        <v>43</v>
      </c>
      <c r="D40" s="67" t="s">
        <v>78</v>
      </c>
      <c r="E40" s="61">
        <v>0</v>
      </c>
      <c r="F40" s="61">
        <v>0</v>
      </c>
      <c r="G40" s="61">
        <v>350</v>
      </c>
      <c r="H40" s="61">
        <v>350</v>
      </c>
      <c r="I40" s="61">
        <v>350</v>
      </c>
    </row>
    <row r="41" spans="1:9" x14ac:dyDescent="0.25">
      <c r="A41" s="69"/>
      <c r="B41" s="69"/>
      <c r="C41" s="67">
        <v>51</v>
      </c>
      <c r="D41" s="67" t="s">
        <v>73</v>
      </c>
      <c r="E41" s="61">
        <v>0</v>
      </c>
      <c r="F41" s="61">
        <v>11000</v>
      </c>
      <c r="G41" s="61">
        <v>2000</v>
      </c>
      <c r="H41" s="61">
        <v>2000</v>
      </c>
      <c r="I41" s="61">
        <v>2000</v>
      </c>
    </row>
    <row r="42" spans="1:9" x14ac:dyDescent="0.25">
      <c r="A42" s="69"/>
      <c r="B42" s="69"/>
      <c r="C42" s="67">
        <v>52</v>
      </c>
      <c r="D42" s="67" t="s">
        <v>75</v>
      </c>
      <c r="E42" s="61">
        <v>0</v>
      </c>
      <c r="F42" s="61">
        <v>0</v>
      </c>
      <c r="G42" s="61">
        <v>3050</v>
      </c>
      <c r="H42" s="61">
        <v>3050</v>
      </c>
      <c r="I42" s="61">
        <v>3050</v>
      </c>
    </row>
    <row r="43" spans="1:9" x14ac:dyDescent="0.25">
      <c r="A43" s="69"/>
      <c r="B43" s="69"/>
      <c r="C43" s="67">
        <v>53</v>
      </c>
      <c r="D43" s="67" t="s">
        <v>70</v>
      </c>
      <c r="E43" s="61">
        <v>33358.550000000003</v>
      </c>
      <c r="F43" s="61">
        <v>48650</v>
      </c>
      <c r="G43" s="61">
        <v>42900</v>
      </c>
      <c r="H43" s="61">
        <v>42900</v>
      </c>
      <c r="I43" s="61">
        <v>42900</v>
      </c>
    </row>
    <row r="44" spans="1:9" x14ac:dyDescent="0.25">
      <c r="A44" s="69"/>
      <c r="B44" s="69"/>
      <c r="C44" s="67">
        <v>54</v>
      </c>
      <c r="D44" s="67" t="s">
        <v>74</v>
      </c>
      <c r="E44" s="61">
        <v>0</v>
      </c>
      <c r="F44" s="61">
        <v>0</v>
      </c>
      <c r="G44" s="61">
        <v>1700</v>
      </c>
      <c r="H44" s="61">
        <v>1700</v>
      </c>
      <c r="I44" s="61">
        <v>1700</v>
      </c>
    </row>
    <row r="45" spans="1:9" x14ac:dyDescent="0.25">
      <c r="A45" s="69"/>
      <c r="B45" s="69"/>
      <c r="C45" s="67">
        <v>61</v>
      </c>
      <c r="D45" s="67" t="s">
        <v>81</v>
      </c>
      <c r="E45" s="61">
        <v>0</v>
      </c>
      <c r="F45" s="61">
        <v>0</v>
      </c>
      <c r="G45" s="61">
        <v>650</v>
      </c>
      <c r="H45" s="61">
        <v>650</v>
      </c>
      <c r="I45" s="61">
        <v>650</v>
      </c>
    </row>
    <row r="46" spans="1:9" x14ac:dyDescent="0.25">
      <c r="A46" s="69"/>
      <c r="B46" s="69">
        <v>34</v>
      </c>
      <c r="C46" s="69"/>
      <c r="D46" s="69" t="s">
        <v>82</v>
      </c>
      <c r="E46" s="61">
        <v>370.92</v>
      </c>
      <c r="F46" s="61">
        <v>550</v>
      </c>
      <c r="G46" s="61">
        <f>SUM(G47:G49)</f>
        <v>820</v>
      </c>
      <c r="H46" s="61">
        <f t="shared" ref="H46:I46" si="8">SUM(H47:H49)</f>
        <v>820</v>
      </c>
      <c r="I46" s="61">
        <f t="shared" si="8"/>
        <v>820</v>
      </c>
    </row>
    <row r="47" spans="1:9" x14ac:dyDescent="0.25">
      <c r="A47" s="69"/>
      <c r="B47" s="69"/>
      <c r="C47" s="67">
        <v>12</v>
      </c>
      <c r="D47" s="69" t="s">
        <v>72</v>
      </c>
      <c r="E47" s="61">
        <v>370.92</v>
      </c>
      <c r="F47" s="61">
        <v>550</v>
      </c>
      <c r="G47" s="61">
        <v>800</v>
      </c>
      <c r="H47" s="61">
        <v>800</v>
      </c>
      <c r="I47" s="61">
        <v>800</v>
      </c>
    </row>
    <row r="48" spans="1:9" x14ac:dyDescent="0.25">
      <c r="A48" s="69"/>
      <c r="B48" s="69"/>
      <c r="C48" s="67">
        <v>31</v>
      </c>
      <c r="D48" s="67" t="s">
        <v>76</v>
      </c>
      <c r="E48" s="61">
        <v>0</v>
      </c>
      <c r="F48" s="61">
        <v>0</v>
      </c>
      <c r="G48" s="61">
        <v>5</v>
      </c>
      <c r="H48" s="61">
        <v>5</v>
      </c>
      <c r="I48" s="61">
        <v>5</v>
      </c>
    </row>
    <row r="49" spans="1:9" x14ac:dyDescent="0.25">
      <c r="A49" s="69"/>
      <c r="B49" s="69"/>
      <c r="C49" s="67">
        <v>53</v>
      </c>
      <c r="D49" s="67" t="s">
        <v>70</v>
      </c>
      <c r="E49" s="61">
        <v>0</v>
      </c>
      <c r="F49" s="61">
        <v>0</v>
      </c>
      <c r="G49" s="61">
        <v>15</v>
      </c>
      <c r="H49" s="61">
        <v>15</v>
      </c>
      <c r="I49" s="61">
        <v>15</v>
      </c>
    </row>
    <row r="50" spans="1:9" x14ac:dyDescent="0.25">
      <c r="A50" s="69"/>
      <c r="B50" s="69">
        <v>37</v>
      </c>
      <c r="C50" s="69"/>
      <c r="D50" s="69" t="s">
        <v>83</v>
      </c>
      <c r="E50" s="61">
        <v>3540.78</v>
      </c>
      <c r="F50" s="61">
        <v>1000</v>
      </c>
      <c r="G50" s="61">
        <v>500</v>
      </c>
      <c r="H50" s="61">
        <v>500</v>
      </c>
      <c r="I50" s="61">
        <v>500</v>
      </c>
    </row>
    <row r="51" spans="1:9" x14ac:dyDescent="0.25">
      <c r="A51" s="69"/>
      <c r="B51" s="69"/>
      <c r="C51" s="67">
        <v>11</v>
      </c>
      <c r="D51" s="67" t="s">
        <v>71</v>
      </c>
      <c r="E51" s="61">
        <v>3180</v>
      </c>
      <c r="F51" s="61">
        <v>0</v>
      </c>
      <c r="G51" s="61">
        <v>0</v>
      </c>
      <c r="H51" s="61">
        <v>0</v>
      </c>
      <c r="I51" s="61">
        <v>0</v>
      </c>
    </row>
    <row r="52" spans="1:9" x14ac:dyDescent="0.25">
      <c r="A52" s="69"/>
      <c r="B52" s="69"/>
      <c r="C52" s="67">
        <v>53</v>
      </c>
      <c r="D52" s="67" t="s">
        <v>70</v>
      </c>
      <c r="E52" s="61">
        <v>360.78</v>
      </c>
      <c r="F52" s="61">
        <v>1000</v>
      </c>
      <c r="G52" s="61">
        <v>500</v>
      </c>
      <c r="H52" s="61">
        <v>500</v>
      </c>
      <c r="I52" s="61">
        <v>500</v>
      </c>
    </row>
    <row r="53" spans="1:9" ht="30" x14ac:dyDescent="0.25">
      <c r="A53" s="69"/>
      <c r="B53" s="69">
        <v>38</v>
      </c>
      <c r="C53" s="67"/>
      <c r="D53" s="67" t="s">
        <v>84</v>
      </c>
      <c r="E53" s="61">
        <v>0</v>
      </c>
      <c r="F53" s="61">
        <v>0</v>
      </c>
      <c r="G53" s="61">
        <v>500</v>
      </c>
      <c r="H53" s="61">
        <v>500</v>
      </c>
      <c r="I53" s="61">
        <v>500</v>
      </c>
    </row>
    <row r="54" spans="1:9" x14ac:dyDescent="0.25">
      <c r="A54" s="69"/>
      <c r="B54" s="69"/>
      <c r="C54" s="67">
        <v>53</v>
      </c>
      <c r="D54" s="67" t="s">
        <v>70</v>
      </c>
      <c r="E54" s="61">
        <v>0</v>
      </c>
      <c r="F54" s="61">
        <v>0</v>
      </c>
      <c r="G54" s="61">
        <v>500</v>
      </c>
      <c r="H54" s="61">
        <v>500</v>
      </c>
      <c r="I54" s="61">
        <v>500</v>
      </c>
    </row>
    <row r="55" spans="1:9" ht="25.9" customHeight="1" x14ac:dyDescent="0.25">
      <c r="A55" s="80">
        <v>4</v>
      </c>
      <c r="B55" s="81"/>
      <c r="C55" s="81"/>
      <c r="D55" s="66" t="s">
        <v>11</v>
      </c>
      <c r="E55" s="79"/>
      <c r="F55" s="79">
        <v>4880</v>
      </c>
      <c r="G55" s="79">
        <f>G56</f>
        <v>6230</v>
      </c>
      <c r="H55" s="79">
        <f t="shared" ref="H55:I55" si="9">H56</f>
        <v>6230</v>
      </c>
      <c r="I55" s="79">
        <f t="shared" si="9"/>
        <v>6230</v>
      </c>
    </row>
    <row r="56" spans="1:9" x14ac:dyDescent="0.25">
      <c r="A56" s="67"/>
      <c r="B56" s="67">
        <v>42</v>
      </c>
      <c r="C56" s="67"/>
      <c r="D56" s="67" t="s">
        <v>26</v>
      </c>
      <c r="E56" s="61">
        <v>4043.98</v>
      </c>
      <c r="F56" s="61">
        <v>4880</v>
      </c>
      <c r="G56" s="61">
        <f>SUM(G57:G60)</f>
        <v>6230</v>
      </c>
      <c r="H56" s="61">
        <f t="shared" ref="H56:I56" si="10">SUM(H57:H60)</f>
        <v>6230</v>
      </c>
      <c r="I56" s="61">
        <f t="shared" si="10"/>
        <v>6230</v>
      </c>
    </row>
    <row r="57" spans="1:9" x14ac:dyDescent="0.25">
      <c r="A57" s="62"/>
      <c r="B57" s="62"/>
      <c r="C57" s="67">
        <v>11</v>
      </c>
      <c r="D57" s="67" t="s">
        <v>71</v>
      </c>
      <c r="E57" s="61">
        <v>283.79000000000002</v>
      </c>
      <c r="F57" s="61">
        <v>280</v>
      </c>
      <c r="G57" s="61">
        <v>280</v>
      </c>
      <c r="H57" s="61">
        <v>280</v>
      </c>
      <c r="I57" s="61">
        <v>280</v>
      </c>
    </row>
    <row r="58" spans="1:9" x14ac:dyDescent="0.25">
      <c r="A58" s="62"/>
      <c r="B58" s="62"/>
      <c r="C58" s="67">
        <v>12</v>
      </c>
      <c r="D58" s="69" t="s">
        <v>72</v>
      </c>
      <c r="E58" s="61">
        <v>1394.52</v>
      </c>
      <c r="F58" s="61">
        <v>1400</v>
      </c>
      <c r="G58" s="61">
        <v>1400</v>
      </c>
      <c r="H58" s="61">
        <v>1400</v>
      </c>
      <c r="I58" s="61">
        <v>1400</v>
      </c>
    </row>
    <row r="59" spans="1:9" x14ac:dyDescent="0.25">
      <c r="A59" s="62"/>
      <c r="B59" s="62"/>
      <c r="C59" s="67">
        <v>53</v>
      </c>
      <c r="D59" s="67" t="s">
        <v>70</v>
      </c>
      <c r="E59" s="61">
        <v>2365.67</v>
      </c>
      <c r="F59" s="61">
        <v>3200</v>
      </c>
      <c r="G59" s="61">
        <v>3200</v>
      </c>
      <c r="H59" s="61">
        <v>3200</v>
      </c>
      <c r="I59" s="61">
        <v>3200</v>
      </c>
    </row>
    <row r="60" spans="1:9" x14ac:dyDescent="0.25">
      <c r="A60" s="62"/>
      <c r="B60" s="62"/>
      <c r="C60" s="67">
        <v>61</v>
      </c>
      <c r="D60" s="62" t="s">
        <v>81</v>
      </c>
      <c r="E60" s="61">
        <v>0</v>
      </c>
      <c r="F60" s="61">
        <v>0</v>
      </c>
      <c r="G60" s="61">
        <v>1350</v>
      </c>
      <c r="H60" s="61">
        <v>1350</v>
      </c>
      <c r="I60" s="61">
        <v>1350</v>
      </c>
    </row>
    <row r="61" spans="1:9" x14ac:dyDescent="0.25">
      <c r="F61" s="55"/>
    </row>
  </sheetData>
  <mergeCells count="5">
    <mergeCell ref="A27:I27"/>
    <mergeCell ref="A1:I1"/>
    <mergeCell ref="A3:I3"/>
    <mergeCell ref="A5:I5"/>
    <mergeCell ref="A7:I7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opLeftCell="A24" workbookViewId="0">
      <selection activeCell="D30" sqref="D30"/>
    </sheetView>
  </sheetViews>
  <sheetFormatPr defaultRowHeight="15" x14ac:dyDescent="0.25"/>
  <cols>
    <col min="1" max="1" width="46.5703125" customWidth="1"/>
    <col min="2" max="6" width="25.28515625" customWidth="1"/>
  </cols>
  <sheetData>
    <row r="1" spans="1:6" ht="42" customHeight="1" x14ac:dyDescent="0.25">
      <c r="A1" s="114" t="s">
        <v>98</v>
      </c>
      <c r="B1" s="114"/>
      <c r="C1" s="114"/>
      <c r="D1" s="114"/>
      <c r="E1" s="114"/>
      <c r="F1" s="114"/>
    </row>
    <row r="2" spans="1:6" ht="18" customHeight="1" x14ac:dyDescent="0.25">
      <c r="A2" s="22"/>
      <c r="B2" s="22"/>
      <c r="C2" s="22"/>
      <c r="D2" s="22"/>
      <c r="E2" s="22"/>
      <c r="F2" s="22"/>
    </row>
    <row r="3" spans="1:6" ht="15.75" customHeight="1" x14ac:dyDescent="0.25">
      <c r="A3" s="114" t="s">
        <v>16</v>
      </c>
      <c r="B3" s="114"/>
      <c r="C3" s="114"/>
      <c r="D3" s="114"/>
      <c r="E3" s="114"/>
      <c r="F3" s="114"/>
    </row>
    <row r="4" spans="1:6" ht="18" x14ac:dyDescent="0.25">
      <c r="B4" s="22"/>
      <c r="C4" s="22"/>
      <c r="D4" s="22"/>
      <c r="E4" s="5"/>
      <c r="F4" s="5"/>
    </row>
    <row r="5" spans="1:6" ht="18" customHeight="1" x14ac:dyDescent="0.25">
      <c r="A5" s="114" t="s">
        <v>4</v>
      </c>
      <c r="B5" s="114"/>
      <c r="C5" s="114"/>
      <c r="D5" s="114"/>
      <c r="E5" s="114"/>
      <c r="F5" s="114"/>
    </row>
    <row r="6" spans="1:6" ht="18" x14ac:dyDescent="0.25">
      <c r="A6" s="22"/>
      <c r="B6" s="22"/>
      <c r="C6" s="22"/>
      <c r="D6" s="22"/>
      <c r="E6" s="5"/>
      <c r="F6" s="5"/>
    </row>
    <row r="7" spans="1:6" ht="15.75" customHeight="1" x14ac:dyDescent="0.25">
      <c r="A7" s="114" t="s">
        <v>38</v>
      </c>
      <c r="B7" s="114"/>
      <c r="C7" s="114"/>
      <c r="D7" s="114"/>
      <c r="E7" s="114"/>
      <c r="F7" s="114"/>
    </row>
    <row r="8" spans="1:6" ht="18" x14ac:dyDescent="0.25">
      <c r="A8" s="22"/>
      <c r="B8" s="22"/>
      <c r="C8" s="22"/>
      <c r="D8" s="22"/>
      <c r="E8" s="5"/>
      <c r="F8" s="30" t="s">
        <v>28</v>
      </c>
    </row>
    <row r="9" spans="1:6" ht="28.5" x14ac:dyDescent="0.25">
      <c r="A9" s="63" t="s">
        <v>39</v>
      </c>
      <c r="B9" s="63" t="s">
        <v>61</v>
      </c>
      <c r="C9" s="63" t="s">
        <v>62</v>
      </c>
      <c r="D9" s="63" t="s">
        <v>63</v>
      </c>
      <c r="E9" s="63" t="s">
        <v>67</v>
      </c>
      <c r="F9" s="63" t="s">
        <v>68</v>
      </c>
    </row>
    <row r="10" spans="1:6" x14ac:dyDescent="0.25">
      <c r="A10" s="64" t="s">
        <v>0</v>
      </c>
      <c r="B10" s="85">
        <f>' Račun prihoda i rashoda'!E10</f>
        <v>479869.99</v>
      </c>
      <c r="C10" s="85">
        <f>' Račun prihoda i rashoda'!F10</f>
        <v>610401</v>
      </c>
      <c r="D10" s="85">
        <f>' Račun prihoda i rashoda'!G10</f>
        <v>685050</v>
      </c>
      <c r="E10" s="85">
        <f>' Račun prihoda i rashoda'!H10</f>
        <v>685050</v>
      </c>
      <c r="F10" s="85">
        <f>' Račun prihoda i rashoda'!I10</f>
        <v>685050</v>
      </c>
    </row>
    <row r="11" spans="1:6" x14ac:dyDescent="0.25">
      <c r="A11" s="66" t="s">
        <v>42</v>
      </c>
      <c r="B11" s="85">
        <f>B12+B13</f>
        <v>53073.38</v>
      </c>
      <c r="C11" s="85">
        <f t="shared" ref="C11:F11" si="0">C12+C13</f>
        <v>60496</v>
      </c>
      <c r="D11" s="85">
        <f t="shared" si="0"/>
        <v>35930</v>
      </c>
      <c r="E11" s="85">
        <f t="shared" si="0"/>
        <v>35930</v>
      </c>
      <c r="F11" s="85">
        <f t="shared" si="0"/>
        <v>35930</v>
      </c>
    </row>
    <row r="12" spans="1:6" x14ac:dyDescent="0.25">
      <c r="A12" s="69" t="s">
        <v>86</v>
      </c>
      <c r="B12" s="60">
        <f>' Račun prihoda i rashoda'!E24</f>
        <v>33759.879999999997</v>
      </c>
      <c r="C12" s="60">
        <f>' Račun prihoda i rashoda'!F24</f>
        <v>37810</v>
      </c>
      <c r="D12" s="60">
        <f>' Račun prihoda i rashoda'!G24</f>
        <v>11860</v>
      </c>
      <c r="E12" s="60">
        <f>' Račun prihoda i rashoda'!H24</f>
        <v>11860</v>
      </c>
      <c r="F12" s="60">
        <f>' Račun prihoda i rashoda'!I24</f>
        <v>11860</v>
      </c>
    </row>
    <row r="13" spans="1:6" x14ac:dyDescent="0.25">
      <c r="A13" s="69" t="s">
        <v>85</v>
      </c>
      <c r="B13" s="60">
        <f>' Račun prihoda i rashoda'!E25</f>
        <v>19313.5</v>
      </c>
      <c r="C13" s="60">
        <f>' Račun prihoda i rashoda'!F25</f>
        <v>22686</v>
      </c>
      <c r="D13" s="60">
        <f>' Račun prihoda i rashoda'!G25</f>
        <v>24070</v>
      </c>
      <c r="E13" s="60">
        <f>' Račun prihoda i rashoda'!H25</f>
        <v>24070</v>
      </c>
      <c r="F13" s="60">
        <f>' Račun prihoda i rashoda'!I25</f>
        <v>24070</v>
      </c>
    </row>
    <row r="14" spans="1:6" s="57" customFormat="1" x14ac:dyDescent="0.25">
      <c r="A14" s="82" t="s">
        <v>44</v>
      </c>
      <c r="B14" s="58">
        <f>' Račun prihoda i rashoda'!E18</f>
        <v>0</v>
      </c>
      <c r="C14" s="58">
        <f>' Račun prihoda i rashoda'!F18</f>
        <v>0</v>
      </c>
      <c r="D14" s="58">
        <f>' Račun prihoda i rashoda'!G18</f>
        <v>5</v>
      </c>
      <c r="E14" s="58">
        <f>' Račun prihoda i rashoda'!H18</f>
        <v>5</v>
      </c>
      <c r="F14" s="58">
        <f>' Račun prihoda i rashoda'!I18</f>
        <v>5</v>
      </c>
    </row>
    <row r="15" spans="1:6" x14ac:dyDescent="0.25">
      <c r="A15" s="69" t="s">
        <v>87</v>
      </c>
      <c r="B15" s="60">
        <f>' Račun prihoda i rashoda'!E19</f>
        <v>0</v>
      </c>
      <c r="C15" s="60">
        <f>' Račun prihoda i rashoda'!F19</f>
        <v>0</v>
      </c>
      <c r="D15" s="60">
        <v>5</v>
      </c>
      <c r="E15" s="60">
        <v>5</v>
      </c>
      <c r="F15" s="60">
        <v>5</v>
      </c>
    </row>
    <row r="16" spans="1:6" s="57" customFormat="1" x14ac:dyDescent="0.25">
      <c r="A16" s="66" t="s">
        <v>41</v>
      </c>
      <c r="B16" s="58">
        <f>' Račun prihoda i rashoda'!E20</f>
        <v>0</v>
      </c>
      <c r="C16" s="58">
        <f>' Račun prihoda i rashoda'!F20</f>
        <v>0</v>
      </c>
      <c r="D16" s="58">
        <f>' Račun prihoda i rashoda'!G20</f>
        <v>350</v>
      </c>
      <c r="E16" s="58">
        <f>' Račun prihoda i rashoda'!H20</f>
        <v>350</v>
      </c>
      <c r="F16" s="58">
        <f>' Račun prihoda i rashoda'!I20</f>
        <v>350</v>
      </c>
    </row>
    <row r="17" spans="1:6" x14ac:dyDescent="0.25">
      <c r="A17" s="84" t="s">
        <v>88</v>
      </c>
      <c r="B17" s="60">
        <v>0</v>
      </c>
      <c r="C17" s="60">
        <v>0</v>
      </c>
      <c r="D17" s="60">
        <v>350</v>
      </c>
      <c r="E17" s="60">
        <v>350</v>
      </c>
      <c r="F17" s="60">
        <v>350</v>
      </c>
    </row>
    <row r="18" spans="1:6" s="57" customFormat="1" x14ac:dyDescent="0.25">
      <c r="A18" s="64" t="s">
        <v>40</v>
      </c>
      <c r="B18" s="58">
        <f>SUM(B19:B22)</f>
        <v>426796.61</v>
      </c>
      <c r="C18" s="58">
        <f t="shared" ref="C18:F18" si="1">SUM(C19:C22)</f>
        <v>549905</v>
      </c>
      <c r="D18" s="58">
        <f t="shared" si="1"/>
        <v>646765</v>
      </c>
      <c r="E18" s="58">
        <f t="shared" si="1"/>
        <v>646765</v>
      </c>
      <c r="F18" s="58">
        <f t="shared" si="1"/>
        <v>646765</v>
      </c>
    </row>
    <row r="19" spans="1:6" ht="15.6" customHeight="1" x14ac:dyDescent="0.25">
      <c r="A19" s="83" t="s">
        <v>89</v>
      </c>
      <c r="B19" s="60">
        <f>' Račun prihoda i rashoda'!E26+' Račun prihoda i rashoda'!E13</f>
        <v>0</v>
      </c>
      <c r="C19" s="60">
        <f>' Račun prihoda i rashoda'!F26+' Račun prihoda i rashoda'!F13</f>
        <v>11000</v>
      </c>
      <c r="D19" s="60">
        <f>' Račun prihoda i rashoda'!G26+' Račun prihoda i rashoda'!G13</f>
        <v>2000</v>
      </c>
      <c r="E19" s="60">
        <f>' Račun prihoda i rashoda'!H26+' Račun prihoda i rashoda'!H13</f>
        <v>2000</v>
      </c>
      <c r="F19" s="60">
        <f>' Račun prihoda i rashoda'!I26+' Račun prihoda i rashoda'!I13</f>
        <v>2000</v>
      </c>
    </row>
    <row r="20" spans="1:6" x14ac:dyDescent="0.25">
      <c r="A20" s="69" t="s">
        <v>90</v>
      </c>
      <c r="B20" s="60">
        <f>' Račun prihoda i rashoda'!E14</f>
        <v>0</v>
      </c>
      <c r="C20" s="60">
        <f>' Račun prihoda i rashoda'!F14</f>
        <v>0</v>
      </c>
      <c r="D20" s="60">
        <f>' Račun prihoda i rashoda'!G14</f>
        <v>36250</v>
      </c>
      <c r="E20" s="60">
        <f>' Račun prihoda i rashoda'!H14</f>
        <v>36250</v>
      </c>
      <c r="F20" s="60">
        <f>' Račun prihoda i rashoda'!I14</f>
        <v>36250</v>
      </c>
    </row>
    <row r="21" spans="1:6" x14ac:dyDescent="0.25">
      <c r="A21" s="62" t="s">
        <v>91</v>
      </c>
      <c r="B21" s="86">
        <f>' Račun prihoda i rashoda'!E15</f>
        <v>426796.61</v>
      </c>
      <c r="C21" s="86">
        <f>' Račun prihoda i rashoda'!F15</f>
        <v>538905</v>
      </c>
      <c r="D21" s="86">
        <f>' Račun prihoda i rashoda'!G15</f>
        <v>606815</v>
      </c>
      <c r="E21" s="86">
        <f>' Račun prihoda i rashoda'!H15</f>
        <v>606815</v>
      </c>
      <c r="F21" s="86">
        <f>' Račun prihoda i rashoda'!I15</f>
        <v>606815</v>
      </c>
    </row>
    <row r="22" spans="1:6" x14ac:dyDescent="0.25">
      <c r="A22" s="62" t="s">
        <v>92</v>
      </c>
      <c r="B22" s="86">
        <f>' Račun prihoda i rashoda'!E16</f>
        <v>0</v>
      </c>
      <c r="C22" s="86">
        <f>' Račun prihoda i rashoda'!F16</f>
        <v>0</v>
      </c>
      <c r="D22" s="86">
        <f>' Račun prihoda i rashoda'!G16</f>
        <v>1700</v>
      </c>
      <c r="E22" s="86">
        <f>' Račun prihoda i rashoda'!H16</f>
        <v>1700</v>
      </c>
      <c r="F22" s="86">
        <f>' Račun prihoda i rashoda'!I16</f>
        <v>1700</v>
      </c>
    </row>
    <row r="23" spans="1:6" s="57" customFormat="1" x14ac:dyDescent="0.25">
      <c r="A23" s="77" t="s">
        <v>93</v>
      </c>
      <c r="B23" s="87">
        <f>' Račun prihoda i rashoda'!E21</f>
        <v>0</v>
      </c>
      <c r="C23" s="87">
        <f>' Račun prihoda i rashoda'!F21</f>
        <v>0</v>
      </c>
      <c r="D23" s="87">
        <f>' Račun prihoda i rashoda'!G21</f>
        <v>2000</v>
      </c>
      <c r="E23" s="87">
        <f>' Račun prihoda i rashoda'!H21</f>
        <v>2000</v>
      </c>
      <c r="F23" s="87">
        <f>' Račun prihoda i rashoda'!I21</f>
        <v>2000</v>
      </c>
    </row>
    <row r="24" spans="1:6" x14ac:dyDescent="0.25">
      <c r="A24" s="62" t="s">
        <v>94</v>
      </c>
      <c r="B24" s="86">
        <f>' Račun prihoda i rashoda'!E22</f>
        <v>0</v>
      </c>
      <c r="C24" s="86">
        <f>' Račun prihoda i rashoda'!F22</f>
        <v>0</v>
      </c>
      <c r="D24" s="86">
        <f>' Račun prihoda i rashoda'!G22</f>
        <v>2000</v>
      </c>
      <c r="E24" s="86">
        <f>' Račun prihoda i rashoda'!H22</f>
        <v>2000</v>
      </c>
      <c r="F24" s="86">
        <f>' Račun prihoda i rashoda'!I22</f>
        <v>2000</v>
      </c>
    </row>
    <row r="25" spans="1:6" ht="15.75" customHeight="1" x14ac:dyDescent="0.25">
      <c r="A25" s="114"/>
      <c r="B25" s="114"/>
      <c r="C25" s="114"/>
      <c r="D25" s="114"/>
      <c r="E25" s="114"/>
      <c r="F25" s="114"/>
    </row>
    <row r="26" spans="1:6" ht="18" x14ac:dyDescent="0.25">
      <c r="A26" s="22"/>
      <c r="B26" s="22"/>
      <c r="C26" s="22"/>
      <c r="D26" s="22"/>
      <c r="E26" s="5"/>
      <c r="F26" s="5"/>
    </row>
    <row r="27" spans="1:6" ht="28.5" x14ac:dyDescent="0.25">
      <c r="A27" s="63" t="s">
        <v>39</v>
      </c>
      <c r="B27" s="63" t="s">
        <v>61</v>
      </c>
      <c r="C27" s="63" t="s">
        <v>62</v>
      </c>
      <c r="D27" s="63" t="s">
        <v>63</v>
      </c>
      <c r="E27" s="63" t="s">
        <v>67</v>
      </c>
      <c r="F27" s="63" t="s">
        <v>68</v>
      </c>
    </row>
    <row r="28" spans="1:6" x14ac:dyDescent="0.25">
      <c r="A28" s="64" t="s">
        <v>1</v>
      </c>
      <c r="B28" s="85">
        <f>' Račun prihoda i rashoda'!E30</f>
        <v>480037.98000000004</v>
      </c>
      <c r="C28" s="85">
        <f>' Račun prihoda i rashoda'!F30</f>
        <v>610401</v>
      </c>
      <c r="D28" s="85">
        <f>' Račun prihoda i rashoda'!G30</f>
        <v>685050</v>
      </c>
      <c r="E28" s="85">
        <f>' Račun prihoda i rashoda'!H30</f>
        <v>685050</v>
      </c>
      <c r="F28" s="85">
        <f>' Račun prihoda i rashoda'!I30</f>
        <v>685050</v>
      </c>
    </row>
    <row r="29" spans="1:6" x14ac:dyDescent="0.25">
      <c r="A29" s="66" t="s">
        <v>42</v>
      </c>
      <c r="B29" s="86">
        <f>B30+B31</f>
        <v>55846.049999999996</v>
      </c>
      <c r="C29" s="86">
        <f t="shared" ref="C29:F29" si="2">C30+C31</f>
        <v>60496</v>
      </c>
      <c r="D29" s="86">
        <f t="shared" si="2"/>
        <v>35930</v>
      </c>
      <c r="E29" s="86">
        <f t="shared" si="2"/>
        <v>35930</v>
      </c>
      <c r="F29" s="86">
        <f t="shared" si="2"/>
        <v>35930</v>
      </c>
    </row>
    <row r="30" spans="1:6" x14ac:dyDescent="0.25">
      <c r="A30" s="69" t="s">
        <v>86</v>
      </c>
      <c r="B30" s="86">
        <f>' Račun prihoda i rashoda'!E33+' Račun prihoda i rashoda'!E37+' Račun prihoda i rashoda'!E51+' Račun prihoda i rashoda'!E57</f>
        <v>36532.549999999996</v>
      </c>
      <c r="C30" s="86">
        <f>' Račun prihoda i rashoda'!F33+' Račun prihoda i rashoda'!F37+' Račun prihoda i rashoda'!F51+' Račun prihoda i rashoda'!F57</f>
        <v>37810</v>
      </c>
      <c r="D30" s="86">
        <f>' Račun prihoda i rashoda'!G33+' Račun prihoda i rashoda'!G37+' Račun prihoda i rashoda'!G51+' Račun prihoda i rashoda'!G57</f>
        <v>11860</v>
      </c>
      <c r="E30" s="86">
        <f>' Račun prihoda i rashoda'!H33+' Račun prihoda i rashoda'!H37+' Račun prihoda i rashoda'!H51+' Račun prihoda i rashoda'!H57</f>
        <v>11860</v>
      </c>
      <c r="F30" s="86">
        <f>' Račun prihoda i rashoda'!I33+' Račun prihoda i rashoda'!I37+' Račun prihoda i rashoda'!I51+' Račun prihoda i rashoda'!I57</f>
        <v>11860</v>
      </c>
    </row>
    <row r="31" spans="1:6" x14ac:dyDescent="0.25">
      <c r="A31" s="69" t="s">
        <v>85</v>
      </c>
      <c r="B31" s="86">
        <f>' Račun prihoda i rashoda'!E38+' Račun prihoda i rashoda'!E47+' Račun prihoda i rashoda'!E58</f>
        <v>19313.5</v>
      </c>
      <c r="C31" s="86">
        <f>' Račun prihoda i rashoda'!F38+' Račun prihoda i rashoda'!F47+' Račun prihoda i rashoda'!F58</f>
        <v>22686</v>
      </c>
      <c r="D31" s="86">
        <f>' Račun prihoda i rashoda'!G38+' Račun prihoda i rashoda'!G47+' Račun prihoda i rashoda'!G58</f>
        <v>24070</v>
      </c>
      <c r="E31" s="86">
        <f>' Račun prihoda i rashoda'!H38+' Račun prihoda i rashoda'!H47+' Račun prihoda i rashoda'!H58</f>
        <v>24070</v>
      </c>
      <c r="F31" s="86">
        <f>' Račun prihoda i rashoda'!I38+' Račun prihoda i rashoda'!I47+' Račun prihoda i rashoda'!I58</f>
        <v>24070</v>
      </c>
    </row>
    <row r="32" spans="1:6" x14ac:dyDescent="0.25">
      <c r="A32" s="82" t="s">
        <v>44</v>
      </c>
      <c r="B32" s="86">
        <v>153.61000000000001</v>
      </c>
      <c r="C32" s="86">
        <f>' Račun prihoda i rashoda'!F48</f>
        <v>0</v>
      </c>
      <c r="D32" s="86">
        <f>' Račun prihoda i rashoda'!G48</f>
        <v>5</v>
      </c>
      <c r="E32" s="86">
        <f>' Račun prihoda i rashoda'!H48</f>
        <v>5</v>
      </c>
      <c r="F32" s="86">
        <f>' Račun prihoda i rashoda'!I48</f>
        <v>5</v>
      </c>
    </row>
    <row r="33" spans="1:6" x14ac:dyDescent="0.25">
      <c r="A33" s="69" t="s">
        <v>87</v>
      </c>
      <c r="B33" s="86">
        <v>153.61000000000001</v>
      </c>
      <c r="C33" s="86">
        <f>' Račun prihoda i rashoda'!F49</f>
        <v>0</v>
      </c>
      <c r="D33" s="86">
        <v>5</v>
      </c>
      <c r="E33" s="86">
        <v>5</v>
      </c>
      <c r="F33" s="86">
        <v>5</v>
      </c>
    </row>
    <row r="34" spans="1:6" x14ac:dyDescent="0.25">
      <c r="A34" s="66" t="s">
        <v>41</v>
      </c>
      <c r="B34" s="86">
        <f>' Račun prihoda i rashoda'!E40</f>
        <v>0</v>
      </c>
      <c r="C34" s="86">
        <f>' Račun prihoda i rashoda'!F40</f>
        <v>0</v>
      </c>
      <c r="D34" s="86">
        <f>' Račun prihoda i rashoda'!G40</f>
        <v>350</v>
      </c>
      <c r="E34" s="86">
        <f>' Račun prihoda i rashoda'!H40</f>
        <v>350</v>
      </c>
      <c r="F34" s="86">
        <f>' Račun prihoda i rashoda'!I40</f>
        <v>350</v>
      </c>
    </row>
    <row r="35" spans="1:6" x14ac:dyDescent="0.25">
      <c r="A35" s="84" t="s">
        <v>88</v>
      </c>
      <c r="B35" s="86">
        <v>0</v>
      </c>
      <c r="C35" s="86">
        <v>0</v>
      </c>
      <c r="D35" s="86">
        <v>350</v>
      </c>
      <c r="E35" s="86">
        <v>350</v>
      </c>
      <c r="F35" s="86">
        <v>350</v>
      </c>
    </row>
    <row r="36" spans="1:6" x14ac:dyDescent="0.25">
      <c r="A36" s="64" t="s">
        <v>40</v>
      </c>
      <c r="B36" s="86">
        <f>SUM(B37:B40)</f>
        <v>424038.32</v>
      </c>
      <c r="C36" s="86">
        <f t="shared" ref="C36:F36" si="3">SUM(C37:C40)</f>
        <v>549905</v>
      </c>
      <c r="D36" s="86">
        <f t="shared" si="3"/>
        <v>646765</v>
      </c>
      <c r="E36" s="86">
        <f t="shared" si="3"/>
        <v>646765</v>
      </c>
      <c r="F36" s="86">
        <f t="shared" si="3"/>
        <v>646765</v>
      </c>
    </row>
    <row r="37" spans="1:6" x14ac:dyDescent="0.25">
      <c r="A37" s="83" t="s">
        <v>89</v>
      </c>
      <c r="B37" s="86">
        <f>' Račun prihoda i rashoda'!E41</f>
        <v>0</v>
      </c>
      <c r="C37" s="86">
        <f>' Račun prihoda i rashoda'!F41</f>
        <v>11000</v>
      </c>
      <c r="D37" s="86">
        <f>' Račun prihoda i rashoda'!G41</f>
        <v>2000</v>
      </c>
      <c r="E37" s="86">
        <f>' Račun prihoda i rashoda'!H41</f>
        <v>2000</v>
      </c>
      <c r="F37" s="86">
        <f>' Račun prihoda i rashoda'!I41</f>
        <v>2000</v>
      </c>
    </row>
    <row r="38" spans="1:6" x14ac:dyDescent="0.25">
      <c r="A38" s="69" t="s">
        <v>90</v>
      </c>
      <c r="B38" s="86">
        <f>' Račun prihoda i rashoda'!E34+' Račun prihoda i rashoda'!E42</f>
        <v>0</v>
      </c>
      <c r="C38" s="86">
        <f>' Račun prihoda i rashoda'!F34+' Račun prihoda i rashoda'!F42</f>
        <v>0</v>
      </c>
      <c r="D38" s="86">
        <f>' Račun prihoda i rashoda'!G34+' Račun prihoda i rashoda'!G42</f>
        <v>36250</v>
      </c>
      <c r="E38" s="86">
        <f>' Račun prihoda i rashoda'!H34+' Račun prihoda i rashoda'!H42</f>
        <v>36250</v>
      </c>
      <c r="F38" s="86">
        <f>' Račun prihoda i rashoda'!I34+' Račun prihoda i rashoda'!I42</f>
        <v>36250</v>
      </c>
    </row>
    <row r="39" spans="1:6" x14ac:dyDescent="0.25">
      <c r="A39" s="62" t="s">
        <v>91</v>
      </c>
      <c r="B39" s="86">
        <f>' Račun prihoda i rashoda'!E35+' Račun prihoda i rashoda'!E43+' Račun prihoda i rashoda'!E49+' Račun prihoda i rashoda'!E52+' Račun prihoda i rashoda'!E54+' Račun prihoda i rashoda'!E59</f>
        <v>424038.32</v>
      </c>
      <c r="C39" s="86">
        <f>' Račun prihoda i rashoda'!F35+' Račun prihoda i rashoda'!F43+' Račun prihoda i rashoda'!F49+' Račun prihoda i rashoda'!F52+' Račun prihoda i rashoda'!F54+' Račun prihoda i rashoda'!F59</f>
        <v>538905</v>
      </c>
      <c r="D39" s="86">
        <f>' Račun prihoda i rashoda'!G35+' Račun prihoda i rashoda'!G43+' Račun prihoda i rashoda'!G49+' Račun prihoda i rashoda'!G52+' Račun prihoda i rashoda'!G54+' Račun prihoda i rashoda'!G59</f>
        <v>606815</v>
      </c>
      <c r="E39" s="86">
        <f>' Račun prihoda i rashoda'!H35+' Račun prihoda i rashoda'!H43+' Račun prihoda i rashoda'!H49+' Račun prihoda i rashoda'!H52+' Račun prihoda i rashoda'!H54+' Račun prihoda i rashoda'!H59</f>
        <v>606815</v>
      </c>
      <c r="F39" s="86">
        <f>' Račun prihoda i rashoda'!I35+' Račun prihoda i rashoda'!I43+' Račun prihoda i rashoda'!I49+' Račun prihoda i rashoda'!I52+' Račun prihoda i rashoda'!I54+' Račun prihoda i rashoda'!I59</f>
        <v>606815</v>
      </c>
    </row>
    <row r="40" spans="1:6" x14ac:dyDescent="0.25">
      <c r="A40" s="62" t="s">
        <v>92</v>
      </c>
      <c r="B40" s="86">
        <f>' Račun prihoda i rashoda'!E44</f>
        <v>0</v>
      </c>
      <c r="C40" s="86">
        <f>' Račun prihoda i rashoda'!F44</f>
        <v>0</v>
      </c>
      <c r="D40" s="86">
        <f>' Račun prihoda i rashoda'!G44</f>
        <v>1700</v>
      </c>
      <c r="E40" s="86">
        <f>' Račun prihoda i rashoda'!H44</f>
        <v>1700</v>
      </c>
      <c r="F40" s="86">
        <f>' Račun prihoda i rashoda'!I44</f>
        <v>1700</v>
      </c>
    </row>
    <row r="41" spans="1:6" x14ac:dyDescent="0.25">
      <c r="A41" s="77" t="s">
        <v>93</v>
      </c>
      <c r="B41" s="86">
        <f>' Račun prihoda i rashoda'!E45+' Račun prihoda i rashoda'!E60</f>
        <v>0</v>
      </c>
      <c r="C41" s="86">
        <f>' Račun prihoda i rashoda'!F45+' Račun prihoda i rashoda'!F60</f>
        <v>0</v>
      </c>
      <c r="D41" s="86">
        <f>' Račun prihoda i rashoda'!G45+' Račun prihoda i rashoda'!G60</f>
        <v>2000</v>
      </c>
      <c r="E41" s="86">
        <f>' Račun prihoda i rashoda'!H45+' Račun prihoda i rashoda'!H60</f>
        <v>2000</v>
      </c>
      <c r="F41" s="86">
        <f>' Račun prihoda i rashoda'!I45+' Račun prihoda i rashoda'!I60</f>
        <v>2000</v>
      </c>
    </row>
    <row r="42" spans="1:6" x14ac:dyDescent="0.25">
      <c r="A42" s="62" t="s">
        <v>94</v>
      </c>
      <c r="B42" s="86">
        <v>0</v>
      </c>
      <c r="C42" s="86">
        <v>0</v>
      </c>
      <c r="D42" s="86">
        <v>2000</v>
      </c>
      <c r="E42" s="86">
        <v>2000</v>
      </c>
      <c r="F42" s="86">
        <v>2000</v>
      </c>
    </row>
  </sheetData>
  <mergeCells count="5">
    <mergeCell ref="A1:F1"/>
    <mergeCell ref="A3:F3"/>
    <mergeCell ref="A5:F5"/>
    <mergeCell ref="A7:F7"/>
    <mergeCell ref="A25:F25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B12" sqref="B12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14" t="s">
        <v>98</v>
      </c>
      <c r="B1" s="114"/>
      <c r="C1" s="114"/>
      <c r="D1" s="114"/>
      <c r="E1" s="114"/>
      <c r="F1" s="114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14" t="s">
        <v>16</v>
      </c>
      <c r="B3" s="114"/>
      <c r="C3" s="114"/>
      <c r="D3" s="114"/>
      <c r="E3" s="127"/>
      <c r="F3" s="127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14" t="s">
        <v>4</v>
      </c>
      <c r="B5" s="115"/>
      <c r="C5" s="115"/>
      <c r="D5" s="115"/>
      <c r="E5" s="115"/>
      <c r="F5" s="115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14" t="s">
        <v>12</v>
      </c>
      <c r="B7" s="133"/>
      <c r="C7" s="133"/>
      <c r="D7" s="133"/>
      <c r="E7" s="133"/>
      <c r="F7" s="133"/>
    </row>
    <row r="8" spans="1:6" ht="18" x14ac:dyDescent="0.25">
      <c r="A8" s="4"/>
      <c r="B8" s="4"/>
      <c r="C8" s="4"/>
      <c r="D8" s="4"/>
      <c r="E8" s="5"/>
      <c r="F8" s="30" t="s">
        <v>28</v>
      </c>
    </row>
    <row r="9" spans="1:6" ht="25.5" x14ac:dyDescent="0.25">
      <c r="A9" s="18" t="s">
        <v>39</v>
      </c>
      <c r="B9" s="17" t="s">
        <v>61</v>
      </c>
      <c r="C9" s="17" t="s">
        <v>62</v>
      </c>
      <c r="D9" s="17" t="s">
        <v>63</v>
      </c>
      <c r="E9" s="17" t="s">
        <v>67</v>
      </c>
      <c r="F9" s="17" t="s">
        <v>68</v>
      </c>
    </row>
    <row r="10" spans="1:6" ht="15.75" customHeight="1" x14ac:dyDescent="0.25">
      <c r="A10" s="66" t="s">
        <v>13</v>
      </c>
      <c r="B10" s="59">
        <f>'Prihodi i rashodi po izvorima'!$B28</f>
        <v>480037.98000000004</v>
      </c>
      <c r="C10" s="79">
        <v>610401</v>
      </c>
      <c r="D10" s="58">
        <f>'Prihodi i rashodi po izvorima'!D28</f>
        <v>685050</v>
      </c>
      <c r="E10" s="58">
        <f>'Prihodi i rashodi po izvorima'!E28</f>
        <v>685050</v>
      </c>
      <c r="F10" s="58">
        <f>'Prihodi i rashodi po izvorima'!F28</f>
        <v>685050</v>
      </c>
    </row>
    <row r="11" spans="1:6" ht="15.75" customHeight="1" x14ac:dyDescent="0.25">
      <c r="A11" s="88" t="s">
        <v>95</v>
      </c>
      <c r="B11" s="59">
        <v>480037.98</v>
      </c>
      <c r="C11" s="61">
        <v>610401</v>
      </c>
      <c r="D11" s="60">
        <f>D10</f>
        <v>685050</v>
      </c>
      <c r="E11" s="60">
        <f t="shared" ref="E11:F11" si="0">E10</f>
        <v>685050</v>
      </c>
      <c r="F11" s="60">
        <f t="shared" si="0"/>
        <v>685050</v>
      </c>
    </row>
    <row r="12" spans="1:6" ht="30" x14ac:dyDescent="0.25">
      <c r="A12" s="89" t="s">
        <v>96</v>
      </c>
      <c r="B12" s="59">
        <f>B11</f>
        <v>480037.98</v>
      </c>
      <c r="C12" s="61">
        <v>610401</v>
      </c>
      <c r="D12" s="60">
        <f>D11-D13</f>
        <v>662450</v>
      </c>
      <c r="E12" s="60">
        <f t="shared" ref="E12:F12" si="1">E11-E13</f>
        <v>662450</v>
      </c>
      <c r="F12" s="60">
        <f t="shared" si="1"/>
        <v>662450</v>
      </c>
    </row>
    <row r="13" spans="1:6" x14ac:dyDescent="0.25">
      <c r="A13" s="90" t="s">
        <v>97</v>
      </c>
      <c r="B13" s="59">
        <v>0</v>
      </c>
      <c r="C13" s="61">
        <v>0</v>
      </c>
      <c r="D13" s="60">
        <v>22600</v>
      </c>
      <c r="E13" s="60">
        <v>22600</v>
      </c>
      <c r="F13" s="60">
        <v>22600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D7" sqref="D7:H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14" t="s">
        <v>98</v>
      </c>
      <c r="B1" s="114"/>
      <c r="C1" s="114"/>
      <c r="D1" s="114"/>
      <c r="E1" s="114"/>
      <c r="F1" s="114"/>
      <c r="G1" s="114"/>
      <c r="H1" s="114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14" t="s">
        <v>16</v>
      </c>
      <c r="B3" s="114"/>
      <c r="C3" s="114"/>
      <c r="D3" s="114"/>
      <c r="E3" s="114"/>
      <c r="F3" s="114"/>
      <c r="G3" s="114"/>
      <c r="H3" s="114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14" t="s">
        <v>46</v>
      </c>
      <c r="B5" s="114"/>
      <c r="C5" s="114"/>
      <c r="D5" s="114"/>
      <c r="E5" s="114"/>
      <c r="F5" s="114"/>
      <c r="G5" s="114"/>
      <c r="H5" s="114"/>
    </row>
    <row r="6" spans="1:8" ht="18" x14ac:dyDescent="0.25">
      <c r="A6" s="4"/>
      <c r="B6" s="4"/>
      <c r="C6" s="4"/>
      <c r="D6" s="4"/>
      <c r="E6" s="4"/>
      <c r="F6" s="4"/>
      <c r="G6" s="5"/>
      <c r="H6" s="30" t="s">
        <v>28</v>
      </c>
    </row>
    <row r="7" spans="1:8" ht="25.5" x14ac:dyDescent="0.25">
      <c r="A7" s="18" t="s">
        <v>5</v>
      </c>
      <c r="B7" s="17" t="s">
        <v>6</v>
      </c>
      <c r="C7" s="17" t="s">
        <v>27</v>
      </c>
      <c r="D7" s="17" t="s">
        <v>61</v>
      </c>
      <c r="E7" s="17" t="s">
        <v>62</v>
      </c>
      <c r="F7" s="17" t="s">
        <v>63</v>
      </c>
      <c r="G7" s="17" t="s">
        <v>67</v>
      </c>
      <c r="H7" s="17" t="s">
        <v>68</v>
      </c>
    </row>
    <row r="8" spans="1:8" x14ac:dyDescent="0.25">
      <c r="A8" s="33"/>
      <c r="B8" s="34"/>
      <c r="C8" s="32" t="s">
        <v>48</v>
      </c>
      <c r="D8" s="34"/>
      <c r="E8" s="33"/>
      <c r="F8" s="33"/>
      <c r="G8" s="33"/>
      <c r="H8" s="33"/>
    </row>
    <row r="9" spans="1:8" ht="25.5" x14ac:dyDescent="0.25">
      <c r="A9" s="11">
        <v>8</v>
      </c>
      <c r="B9" s="11"/>
      <c r="C9" s="11" t="s">
        <v>14</v>
      </c>
      <c r="D9" s="8"/>
      <c r="E9" s="9"/>
      <c r="F9" s="9"/>
      <c r="G9" s="9"/>
      <c r="H9" s="9"/>
    </row>
    <row r="10" spans="1:8" x14ac:dyDescent="0.25">
      <c r="A10" s="11"/>
      <c r="B10" s="15">
        <v>84</v>
      </c>
      <c r="C10" s="15" t="s">
        <v>20</v>
      </c>
      <c r="D10" s="8"/>
      <c r="E10" s="9"/>
      <c r="F10" s="9"/>
      <c r="G10" s="9"/>
      <c r="H10" s="9"/>
    </row>
    <row r="11" spans="1:8" x14ac:dyDescent="0.25">
      <c r="A11" s="11"/>
      <c r="B11" s="15"/>
      <c r="C11" s="35"/>
      <c r="D11" s="8"/>
      <c r="E11" s="9"/>
      <c r="F11" s="9"/>
      <c r="G11" s="9"/>
      <c r="H11" s="9"/>
    </row>
    <row r="12" spans="1:8" x14ac:dyDescent="0.25">
      <c r="A12" s="11"/>
      <c r="B12" s="15"/>
      <c r="C12" s="32" t="s">
        <v>51</v>
      </c>
      <c r="D12" s="8"/>
      <c r="E12" s="9"/>
      <c r="F12" s="9"/>
      <c r="G12" s="9"/>
      <c r="H12" s="9"/>
    </row>
    <row r="13" spans="1:8" ht="25.5" x14ac:dyDescent="0.25">
      <c r="A13" s="13">
        <v>5</v>
      </c>
      <c r="B13" s="14"/>
      <c r="C13" s="23" t="s">
        <v>15</v>
      </c>
      <c r="D13" s="8"/>
      <c r="E13" s="9"/>
      <c r="F13" s="9"/>
      <c r="G13" s="9"/>
      <c r="H13" s="9"/>
    </row>
    <row r="14" spans="1:8" ht="25.5" x14ac:dyDescent="0.25">
      <c r="A14" s="15"/>
      <c r="B14" s="15">
        <v>54</v>
      </c>
      <c r="C14" s="24" t="s">
        <v>21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D12" sqref="D12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14" t="s">
        <v>98</v>
      </c>
      <c r="B1" s="114"/>
      <c r="C1" s="114"/>
      <c r="D1" s="114"/>
      <c r="E1" s="114"/>
      <c r="F1" s="114"/>
    </row>
    <row r="2" spans="1:6" ht="18" customHeight="1" x14ac:dyDescent="0.25">
      <c r="A2" s="22"/>
      <c r="B2" s="22"/>
      <c r="C2" s="22"/>
      <c r="D2" s="22"/>
      <c r="E2" s="22"/>
      <c r="F2" s="22"/>
    </row>
    <row r="3" spans="1:6" ht="15.75" customHeight="1" x14ac:dyDescent="0.25">
      <c r="A3" s="114" t="s">
        <v>16</v>
      </c>
      <c r="B3" s="114"/>
      <c r="C3" s="114"/>
      <c r="D3" s="114"/>
      <c r="E3" s="114"/>
      <c r="F3" s="114"/>
    </row>
    <row r="4" spans="1:6" ht="18" x14ac:dyDescent="0.25">
      <c r="A4" s="22"/>
      <c r="B4" s="22"/>
      <c r="C4" s="22"/>
      <c r="D4" s="22"/>
      <c r="E4" s="5"/>
      <c r="F4" s="5"/>
    </row>
    <row r="5" spans="1:6" ht="18" customHeight="1" x14ac:dyDescent="0.25">
      <c r="A5" s="114" t="s">
        <v>47</v>
      </c>
      <c r="B5" s="114"/>
      <c r="C5" s="114"/>
      <c r="D5" s="114"/>
      <c r="E5" s="114"/>
      <c r="F5" s="114"/>
    </row>
    <row r="6" spans="1:6" ht="18" x14ac:dyDescent="0.25">
      <c r="A6" s="22"/>
      <c r="B6" s="22"/>
      <c r="C6" s="22"/>
      <c r="D6" s="22"/>
      <c r="E6" s="5"/>
      <c r="F6" s="30" t="s">
        <v>28</v>
      </c>
    </row>
    <row r="7" spans="1:6" ht="25.5" x14ac:dyDescent="0.25">
      <c r="A7" s="17" t="s">
        <v>39</v>
      </c>
      <c r="B7" s="17" t="s">
        <v>61</v>
      </c>
      <c r="C7" s="17" t="s">
        <v>62</v>
      </c>
      <c r="D7" s="17" t="s">
        <v>63</v>
      </c>
      <c r="E7" s="17" t="s">
        <v>67</v>
      </c>
      <c r="F7" s="17" t="s">
        <v>68</v>
      </c>
    </row>
    <row r="8" spans="1:6" x14ac:dyDescent="0.25">
      <c r="A8" s="11" t="s">
        <v>48</v>
      </c>
      <c r="B8" s="8"/>
      <c r="C8" s="9"/>
      <c r="D8" s="9"/>
      <c r="E8" s="9"/>
      <c r="F8" s="9"/>
    </row>
    <row r="9" spans="1:6" ht="25.5" x14ac:dyDescent="0.25">
      <c r="A9" s="11" t="s">
        <v>49</v>
      </c>
      <c r="B9" s="8"/>
      <c r="C9" s="9"/>
      <c r="D9" s="9"/>
      <c r="E9" s="9"/>
      <c r="F9" s="9"/>
    </row>
    <row r="10" spans="1:6" ht="25.5" x14ac:dyDescent="0.25">
      <c r="A10" s="16" t="s">
        <v>50</v>
      </c>
      <c r="B10" s="8"/>
      <c r="C10" s="9"/>
      <c r="D10" s="9"/>
      <c r="E10" s="9"/>
      <c r="F10" s="9"/>
    </row>
    <row r="11" spans="1:6" x14ac:dyDescent="0.25">
      <c r="A11" s="16"/>
      <c r="B11" s="8"/>
      <c r="C11" s="9"/>
      <c r="D11" s="9"/>
      <c r="E11" s="9"/>
      <c r="F11" s="9"/>
    </row>
    <row r="12" spans="1:6" x14ac:dyDescent="0.25">
      <c r="A12" s="11" t="s">
        <v>51</v>
      </c>
      <c r="B12" s="8"/>
      <c r="C12" s="9"/>
      <c r="D12" s="9"/>
      <c r="E12" s="9"/>
      <c r="F12" s="9"/>
    </row>
    <row r="13" spans="1:6" x14ac:dyDescent="0.25">
      <c r="A13" s="23" t="s">
        <v>42</v>
      </c>
      <c r="B13" s="8"/>
      <c r="C13" s="9"/>
      <c r="D13" s="9"/>
      <c r="E13" s="9"/>
      <c r="F13" s="9"/>
    </row>
    <row r="14" spans="1:6" x14ac:dyDescent="0.25">
      <c r="A14" s="12" t="s">
        <v>43</v>
      </c>
      <c r="B14" s="8"/>
      <c r="C14" s="9"/>
      <c r="D14" s="9"/>
      <c r="E14" s="9"/>
      <c r="F14" s="10"/>
    </row>
    <row r="15" spans="1:6" x14ac:dyDescent="0.25">
      <c r="A15" s="23" t="s">
        <v>44</v>
      </c>
      <c r="B15" s="8"/>
      <c r="C15" s="9"/>
      <c r="D15" s="9"/>
      <c r="E15" s="9"/>
      <c r="F15" s="10"/>
    </row>
    <row r="16" spans="1:6" x14ac:dyDescent="0.25">
      <c r="A16" s="12" t="s">
        <v>45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tabSelected="1" topLeftCell="A99" workbookViewId="0">
      <selection activeCell="F16" sqref="F16"/>
    </sheetView>
  </sheetViews>
  <sheetFormatPr defaultRowHeight="15" x14ac:dyDescent="0.25"/>
  <cols>
    <col min="1" max="1" width="33.28515625" customWidth="1"/>
    <col min="4" max="4" width="46.7109375" customWidth="1"/>
    <col min="5" max="5" width="15.85546875" customWidth="1"/>
    <col min="6" max="6" width="16.42578125" customWidth="1"/>
    <col min="7" max="7" width="20.28515625" customWidth="1"/>
    <col min="8" max="8" width="19" customWidth="1"/>
    <col min="9" max="9" width="19.28515625" customWidth="1"/>
  </cols>
  <sheetData>
    <row r="1" spans="1:9" s="100" customFormat="1" ht="15.6" customHeight="1" x14ac:dyDescent="0.25">
      <c r="A1" s="114" t="s">
        <v>98</v>
      </c>
      <c r="B1" s="114"/>
      <c r="C1" s="114"/>
      <c r="D1" s="114"/>
      <c r="E1" s="114"/>
      <c r="F1" s="114"/>
      <c r="G1" s="114"/>
      <c r="H1" s="114"/>
      <c r="I1" s="114"/>
    </row>
    <row r="2" spans="1:9" s="100" customFormat="1" ht="15.6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</row>
    <row r="3" spans="1:9" ht="15.6" customHeight="1" x14ac:dyDescent="0.25">
      <c r="A3" s="137"/>
      <c r="B3" s="137"/>
      <c r="C3" s="137"/>
      <c r="D3" s="137"/>
      <c r="E3" s="137"/>
      <c r="F3" s="137"/>
      <c r="G3" s="137"/>
      <c r="H3" s="137"/>
      <c r="I3" s="137"/>
    </row>
    <row r="4" spans="1:9" s="100" customFormat="1" ht="15.6" customHeight="1" x14ac:dyDescent="0.25">
      <c r="A4" s="138" t="s">
        <v>182</v>
      </c>
      <c r="B4" s="138"/>
      <c r="C4" s="138"/>
      <c r="D4" s="138"/>
      <c r="E4" s="138"/>
      <c r="F4" s="138"/>
      <c r="G4" s="138"/>
      <c r="H4" s="138"/>
      <c r="I4" s="138"/>
    </row>
    <row r="5" spans="1:9" s="100" customFormat="1" ht="15.6" customHeight="1" x14ac:dyDescent="0.25">
      <c r="A5" s="137"/>
      <c r="B5" s="137"/>
      <c r="C5" s="137"/>
      <c r="D5" s="137"/>
      <c r="E5" s="137"/>
      <c r="F5" s="137"/>
      <c r="G5" s="137"/>
      <c r="H5" s="137"/>
      <c r="I5" s="137"/>
    </row>
    <row r="6" spans="1:9" s="96" customFormat="1" ht="28.5" x14ac:dyDescent="0.25">
      <c r="A6" s="63" t="s">
        <v>17</v>
      </c>
      <c r="B6" s="141" t="s">
        <v>18</v>
      </c>
      <c r="C6" s="141"/>
      <c r="D6" s="141"/>
      <c r="E6" s="63" t="s">
        <v>61</v>
      </c>
      <c r="F6" s="63" t="s">
        <v>62</v>
      </c>
      <c r="G6" s="63" t="s">
        <v>154</v>
      </c>
      <c r="H6" s="63" t="s">
        <v>153</v>
      </c>
      <c r="I6" s="63" t="s">
        <v>68</v>
      </c>
    </row>
    <row r="7" spans="1:9" s="96" customFormat="1" x14ac:dyDescent="0.25">
      <c r="A7" s="108" t="s">
        <v>99</v>
      </c>
      <c r="B7" s="139" t="s">
        <v>100</v>
      </c>
      <c r="C7" s="139"/>
      <c r="D7" s="139"/>
      <c r="E7" s="106">
        <v>480037.98</v>
      </c>
      <c r="F7" s="106">
        <v>610401</v>
      </c>
      <c r="G7" s="106">
        <v>685050</v>
      </c>
      <c r="H7" s="106">
        <v>685050</v>
      </c>
      <c r="I7" s="106">
        <v>685050</v>
      </c>
    </row>
    <row r="8" spans="1:9" s="96" customFormat="1" x14ac:dyDescent="0.25">
      <c r="A8" s="107" t="s">
        <v>177</v>
      </c>
      <c r="B8" s="142" t="s">
        <v>101</v>
      </c>
      <c r="C8" s="142"/>
      <c r="D8" s="142"/>
      <c r="E8" s="106">
        <v>19313.5</v>
      </c>
      <c r="F8" s="106">
        <v>22686</v>
      </c>
      <c r="G8" s="106">
        <v>24070</v>
      </c>
      <c r="H8" s="106">
        <v>24070</v>
      </c>
      <c r="I8" s="106">
        <v>24070</v>
      </c>
    </row>
    <row r="9" spans="1:9" s="96" customFormat="1" x14ac:dyDescent="0.25">
      <c r="A9" s="62" t="s">
        <v>155</v>
      </c>
      <c r="B9" s="134" t="s">
        <v>102</v>
      </c>
      <c r="C9" s="134"/>
      <c r="D9" s="134"/>
      <c r="E9" s="86">
        <v>17918.98</v>
      </c>
      <c r="F9" s="86">
        <v>21286</v>
      </c>
      <c r="G9" s="86">
        <v>22670</v>
      </c>
      <c r="H9" s="86">
        <v>22670</v>
      </c>
      <c r="I9" s="86">
        <v>22670</v>
      </c>
    </row>
    <row r="10" spans="1:9" s="96" customFormat="1" x14ac:dyDescent="0.25">
      <c r="A10" s="62" t="s">
        <v>103</v>
      </c>
      <c r="B10" s="134" t="s">
        <v>104</v>
      </c>
      <c r="C10" s="134"/>
      <c r="D10" s="134"/>
      <c r="E10" s="86">
        <v>17918.98</v>
      </c>
      <c r="F10" s="86">
        <v>21286</v>
      </c>
      <c r="G10" s="86">
        <v>22670</v>
      </c>
      <c r="H10" s="86">
        <v>22670</v>
      </c>
      <c r="I10" s="86">
        <v>22670</v>
      </c>
    </row>
    <row r="11" spans="1:9" s="96" customFormat="1" x14ac:dyDescent="0.25">
      <c r="A11" s="62" t="s">
        <v>105</v>
      </c>
      <c r="B11" s="134" t="s">
        <v>106</v>
      </c>
      <c r="C11" s="134"/>
      <c r="D11" s="134"/>
      <c r="E11" s="86">
        <v>17918.98</v>
      </c>
      <c r="F11" s="86">
        <v>21286</v>
      </c>
      <c r="G11" s="86">
        <v>22670</v>
      </c>
      <c r="H11" s="86">
        <v>22670</v>
      </c>
      <c r="I11" s="86">
        <v>22670</v>
      </c>
    </row>
    <row r="12" spans="1:9" s="96" customFormat="1" x14ac:dyDescent="0.25">
      <c r="A12" s="62">
        <v>32</v>
      </c>
      <c r="B12" s="134" t="s">
        <v>19</v>
      </c>
      <c r="C12" s="134"/>
      <c r="D12" s="134"/>
      <c r="E12" s="86">
        <v>17548.060000000001</v>
      </c>
      <c r="F12" s="86">
        <v>20736</v>
      </c>
      <c r="G12" s="86">
        <v>21870</v>
      </c>
      <c r="H12" s="86">
        <v>21870</v>
      </c>
      <c r="I12" s="86">
        <v>21870</v>
      </c>
    </row>
    <row r="13" spans="1:9" s="96" customFormat="1" x14ac:dyDescent="0.25">
      <c r="A13" s="62">
        <v>34</v>
      </c>
      <c r="B13" s="134" t="s">
        <v>82</v>
      </c>
      <c r="C13" s="134"/>
      <c r="D13" s="134"/>
      <c r="E13" s="86">
        <v>370.92</v>
      </c>
      <c r="F13" s="86">
        <v>550</v>
      </c>
      <c r="G13" s="86">
        <v>800</v>
      </c>
      <c r="H13" s="86">
        <v>800</v>
      </c>
      <c r="I13" s="86">
        <v>800</v>
      </c>
    </row>
    <row r="14" spans="1:9" s="96" customFormat="1" x14ac:dyDescent="0.25">
      <c r="A14" s="62" t="s">
        <v>156</v>
      </c>
      <c r="B14" s="134" t="s">
        <v>107</v>
      </c>
      <c r="C14" s="134"/>
      <c r="D14" s="134"/>
      <c r="E14" s="86">
        <v>0</v>
      </c>
      <c r="F14" s="86">
        <v>0</v>
      </c>
      <c r="G14" s="86">
        <v>0</v>
      </c>
      <c r="H14" s="86">
        <v>0</v>
      </c>
      <c r="I14" s="86">
        <v>0</v>
      </c>
    </row>
    <row r="15" spans="1:9" s="96" customFormat="1" x14ac:dyDescent="0.25">
      <c r="A15" s="62" t="s">
        <v>103</v>
      </c>
      <c r="B15" s="134" t="s">
        <v>104</v>
      </c>
      <c r="C15" s="134"/>
      <c r="D15" s="134"/>
      <c r="E15" s="86">
        <v>0</v>
      </c>
      <c r="F15" s="86">
        <v>0</v>
      </c>
      <c r="G15" s="86">
        <v>0</v>
      </c>
      <c r="H15" s="86">
        <v>0</v>
      </c>
      <c r="I15" s="86">
        <v>0</v>
      </c>
    </row>
    <row r="16" spans="1:9" s="96" customFormat="1" x14ac:dyDescent="0.25">
      <c r="A16" s="62" t="s">
        <v>105</v>
      </c>
      <c r="B16" s="134" t="s">
        <v>106</v>
      </c>
      <c r="C16" s="134"/>
      <c r="D16" s="134"/>
      <c r="E16" s="86">
        <v>0</v>
      </c>
      <c r="F16" s="86">
        <v>0</v>
      </c>
      <c r="G16" s="86">
        <v>0</v>
      </c>
      <c r="H16" s="86">
        <v>0</v>
      </c>
      <c r="I16" s="86">
        <v>0</v>
      </c>
    </row>
    <row r="17" spans="1:9" s="96" customFormat="1" x14ac:dyDescent="0.25">
      <c r="A17" s="62">
        <v>32</v>
      </c>
      <c r="B17" s="134" t="s">
        <v>19</v>
      </c>
      <c r="C17" s="134"/>
      <c r="D17" s="134"/>
      <c r="E17" s="86">
        <v>0</v>
      </c>
      <c r="F17" s="86">
        <v>0</v>
      </c>
      <c r="G17" s="86">
        <v>0</v>
      </c>
      <c r="H17" s="86">
        <v>0</v>
      </c>
      <c r="I17" s="86">
        <v>0</v>
      </c>
    </row>
    <row r="18" spans="1:9" s="96" customFormat="1" x14ac:dyDescent="0.25">
      <c r="A18" s="62" t="s">
        <v>157</v>
      </c>
      <c r="B18" s="140" t="s">
        <v>158</v>
      </c>
      <c r="C18" s="140"/>
      <c r="D18" s="140"/>
      <c r="E18" s="86">
        <v>1394.52</v>
      </c>
      <c r="F18" s="86">
        <v>1400</v>
      </c>
      <c r="G18" s="86">
        <v>1400</v>
      </c>
      <c r="H18" s="86">
        <v>1400</v>
      </c>
      <c r="I18" s="86">
        <v>1400</v>
      </c>
    </row>
    <row r="19" spans="1:9" s="96" customFormat="1" x14ac:dyDescent="0.25">
      <c r="A19" s="62" t="s">
        <v>103</v>
      </c>
      <c r="B19" s="134" t="s">
        <v>104</v>
      </c>
      <c r="C19" s="134"/>
      <c r="D19" s="134"/>
      <c r="E19" s="86">
        <v>1394.52</v>
      </c>
      <c r="F19" s="86">
        <v>1400</v>
      </c>
      <c r="G19" s="86">
        <v>1400</v>
      </c>
      <c r="H19" s="86">
        <v>1400</v>
      </c>
      <c r="I19" s="86">
        <v>1400</v>
      </c>
    </row>
    <row r="20" spans="1:9" s="96" customFormat="1" x14ac:dyDescent="0.25">
      <c r="A20" s="62" t="s">
        <v>105</v>
      </c>
      <c r="B20" s="134" t="s">
        <v>106</v>
      </c>
      <c r="C20" s="134"/>
      <c r="D20" s="134"/>
      <c r="E20" s="86">
        <v>1394.52</v>
      </c>
      <c r="F20" s="86">
        <v>1400</v>
      </c>
      <c r="G20" s="86">
        <v>1400</v>
      </c>
      <c r="H20" s="86">
        <v>1400</v>
      </c>
      <c r="I20" s="86">
        <v>1400</v>
      </c>
    </row>
    <row r="21" spans="1:9" s="96" customFormat="1" x14ac:dyDescent="0.25">
      <c r="A21" s="62">
        <v>42</v>
      </c>
      <c r="B21" s="134" t="s">
        <v>26</v>
      </c>
      <c r="C21" s="134"/>
      <c r="D21" s="134"/>
      <c r="E21" s="86">
        <v>1394.52</v>
      </c>
      <c r="F21" s="86">
        <v>1400</v>
      </c>
      <c r="G21" s="86">
        <v>1400</v>
      </c>
      <c r="H21" s="86">
        <v>1400</v>
      </c>
      <c r="I21" s="86">
        <v>1400</v>
      </c>
    </row>
    <row r="22" spans="1:9" x14ac:dyDescent="0.25">
      <c r="A22" s="108" t="s">
        <v>108</v>
      </c>
      <c r="B22" s="139" t="s">
        <v>109</v>
      </c>
      <c r="C22" s="139"/>
      <c r="D22" s="139"/>
      <c r="E22" s="106">
        <v>70121.7</v>
      </c>
      <c r="F22" s="106">
        <v>66930</v>
      </c>
      <c r="G22" s="106">
        <f>G23+G40+G51+G55+G67+G71+G76+G90+G95</f>
        <v>69685</v>
      </c>
      <c r="H22" s="106">
        <f t="shared" ref="H22:I22" si="0">H23+H40+H51+H55+H67+H71+H76+H90+H95</f>
        <v>69685</v>
      </c>
      <c r="I22" s="106">
        <f t="shared" si="0"/>
        <v>69685</v>
      </c>
    </row>
    <row r="23" spans="1:9" x14ac:dyDescent="0.25">
      <c r="A23" s="102" t="s">
        <v>159</v>
      </c>
      <c r="B23" s="135" t="s">
        <v>110</v>
      </c>
      <c r="C23" s="135"/>
      <c r="D23" s="135"/>
      <c r="E23" s="86">
        <v>21553.54</v>
      </c>
      <c r="F23" s="86">
        <v>850</v>
      </c>
      <c r="G23" s="86">
        <v>5730</v>
      </c>
      <c r="H23" s="86">
        <v>5730</v>
      </c>
      <c r="I23" s="86">
        <v>5730</v>
      </c>
    </row>
    <row r="24" spans="1:9" x14ac:dyDescent="0.25">
      <c r="A24" s="102" t="s">
        <v>103</v>
      </c>
      <c r="B24" s="135" t="s">
        <v>104</v>
      </c>
      <c r="C24" s="135"/>
      <c r="D24" s="135"/>
      <c r="E24" s="86">
        <v>1218.6199999999999</v>
      </c>
      <c r="F24" s="86">
        <v>850</v>
      </c>
      <c r="G24" s="86">
        <v>1580</v>
      </c>
      <c r="H24" s="86">
        <v>1580</v>
      </c>
      <c r="I24" s="86">
        <v>1580</v>
      </c>
    </row>
    <row r="25" spans="1:9" x14ac:dyDescent="0.25">
      <c r="A25" s="102" t="s">
        <v>111</v>
      </c>
      <c r="B25" s="135" t="s">
        <v>112</v>
      </c>
      <c r="C25" s="135"/>
      <c r="D25" s="135"/>
      <c r="E25" s="86">
        <v>1218.6199999999999</v>
      </c>
      <c r="F25" s="86">
        <v>850</v>
      </c>
      <c r="G25" s="86">
        <v>1580</v>
      </c>
      <c r="H25" s="86">
        <v>1580</v>
      </c>
      <c r="I25" s="86">
        <v>1580</v>
      </c>
    </row>
    <row r="26" spans="1:9" x14ac:dyDescent="0.25">
      <c r="A26" s="101">
        <v>32</v>
      </c>
      <c r="B26" s="135" t="s">
        <v>19</v>
      </c>
      <c r="C26" s="135"/>
      <c r="D26" s="135"/>
      <c r="E26" s="86">
        <v>1218.6199999999999</v>
      </c>
      <c r="F26" s="86">
        <v>850</v>
      </c>
      <c r="G26" s="86">
        <v>1580</v>
      </c>
      <c r="H26" s="86">
        <v>1580</v>
      </c>
      <c r="I26" s="86">
        <v>1580</v>
      </c>
    </row>
    <row r="27" spans="1:9" x14ac:dyDescent="0.25">
      <c r="A27" s="101" t="s">
        <v>124</v>
      </c>
      <c r="B27" s="135" t="s">
        <v>125</v>
      </c>
      <c r="C27" s="135"/>
      <c r="D27" s="135"/>
      <c r="E27" s="104">
        <v>0</v>
      </c>
      <c r="F27" s="104">
        <v>0</v>
      </c>
      <c r="G27" s="104">
        <v>350</v>
      </c>
      <c r="H27" s="104">
        <v>350</v>
      </c>
      <c r="I27" s="104">
        <v>350</v>
      </c>
    </row>
    <row r="28" spans="1:9" x14ac:dyDescent="0.25">
      <c r="A28" s="101" t="s">
        <v>126</v>
      </c>
      <c r="B28" s="135" t="s">
        <v>127</v>
      </c>
      <c r="C28" s="135"/>
      <c r="D28" s="135"/>
      <c r="E28" s="104">
        <v>0</v>
      </c>
      <c r="F28" s="104">
        <v>0</v>
      </c>
      <c r="G28" s="104">
        <v>350</v>
      </c>
      <c r="H28" s="104">
        <v>350</v>
      </c>
      <c r="I28" s="104">
        <v>350</v>
      </c>
    </row>
    <row r="29" spans="1:9" x14ac:dyDescent="0.25">
      <c r="A29" s="101">
        <v>32</v>
      </c>
      <c r="B29" s="135" t="s">
        <v>19</v>
      </c>
      <c r="C29" s="135"/>
      <c r="D29" s="135"/>
      <c r="E29" s="104">
        <v>0</v>
      </c>
      <c r="F29" s="104">
        <v>0</v>
      </c>
      <c r="G29" s="104">
        <v>350</v>
      </c>
      <c r="H29" s="104">
        <v>350</v>
      </c>
      <c r="I29" s="104">
        <v>350</v>
      </c>
    </row>
    <row r="30" spans="1:9" x14ac:dyDescent="0.25">
      <c r="A30" s="103" t="s">
        <v>113</v>
      </c>
      <c r="B30" s="135" t="s">
        <v>114</v>
      </c>
      <c r="C30" s="135"/>
      <c r="D30" s="135"/>
      <c r="E30" s="104">
        <v>20334.919999999998</v>
      </c>
      <c r="F30" s="104">
        <v>0</v>
      </c>
      <c r="G30" s="104">
        <v>500</v>
      </c>
      <c r="H30" s="104">
        <v>500</v>
      </c>
      <c r="I30" s="104">
        <v>500</v>
      </c>
    </row>
    <row r="31" spans="1:9" x14ac:dyDescent="0.25">
      <c r="A31" s="103" t="s">
        <v>160</v>
      </c>
      <c r="B31" s="135" t="s">
        <v>116</v>
      </c>
      <c r="C31" s="135"/>
      <c r="D31" s="135"/>
      <c r="E31" s="104">
        <v>20334.919999999998</v>
      </c>
      <c r="F31" s="104">
        <v>0</v>
      </c>
      <c r="G31" s="104">
        <v>500</v>
      </c>
      <c r="H31" s="104">
        <v>500</v>
      </c>
      <c r="I31" s="104">
        <v>500</v>
      </c>
    </row>
    <row r="32" spans="1:9" x14ac:dyDescent="0.25">
      <c r="A32" s="101">
        <v>32</v>
      </c>
      <c r="B32" s="135" t="s">
        <v>19</v>
      </c>
      <c r="C32" s="135"/>
      <c r="D32" s="135"/>
      <c r="E32" s="104">
        <v>20334.919999999998</v>
      </c>
      <c r="F32" s="104">
        <v>0</v>
      </c>
      <c r="G32" s="104">
        <v>0</v>
      </c>
      <c r="H32" s="104">
        <v>0</v>
      </c>
      <c r="I32" s="104">
        <v>0</v>
      </c>
    </row>
    <row r="33" spans="1:9" x14ac:dyDescent="0.25">
      <c r="A33" s="101">
        <v>38</v>
      </c>
      <c r="B33" s="135" t="s">
        <v>84</v>
      </c>
      <c r="C33" s="135"/>
      <c r="D33" s="135"/>
      <c r="E33" s="104">
        <v>0</v>
      </c>
      <c r="F33" s="104">
        <v>0</v>
      </c>
      <c r="G33" s="104">
        <v>500</v>
      </c>
      <c r="H33" s="104">
        <v>500</v>
      </c>
      <c r="I33" s="104">
        <v>500</v>
      </c>
    </row>
    <row r="34" spans="1:9" x14ac:dyDescent="0.25">
      <c r="A34" s="101" t="s">
        <v>117</v>
      </c>
      <c r="B34" s="135" t="s">
        <v>118</v>
      </c>
      <c r="C34" s="135"/>
      <c r="D34" s="135"/>
      <c r="E34" s="104">
        <v>0</v>
      </c>
      <c r="F34" s="104">
        <v>0</v>
      </c>
      <c r="G34" s="104">
        <v>1700</v>
      </c>
      <c r="H34" s="104">
        <v>1700</v>
      </c>
      <c r="I34" s="104">
        <v>1700</v>
      </c>
    </row>
    <row r="35" spans="1:9" x14ac:dyDescent="0.25">
      <c r="A35" s="101">
        <v>32</v>
      </c>
      <c r="B35" s="135" t="s">
        <v>19</v>
      </c>
      <c r="C35" s="135"/>
      <c r="D35" s="135"/>
      <c r="E35" s="104">
        <v>0</v>
      </c>
      <c r="F35" s="104">
        <v>0</v>
      </c>
      <c r="G35" s="104">
        <v>1700</v>
      </c>
      <c r="H35" s="104">
        <v>1700</v>
      </c>
      <c r="I35" s="104">
        <v>1700</v>
      </c>
    </row>
    <row r="36" spans="1:9" x14ac:dyDescent="0.25">
      <c r="A36" s="101" t="s">
        <v>119</v>
      </c>
      <c r="B36" s="135" t="s">
        <v>120</v>
      </c>
      <c r="C36" s="135"/>
      <c r="D36" s="135"/>
      <c r="E36" s="104">
        <v>0</v>
      </c>
      <c r="F36" s="104">
        <v>0</v>
      </c>
      <c r="G36" s="104">
        <v>1600</v>
      </c>
      <c r="H36" s="104">
        <v>1600</v>
      </c>
      <c r="I36" s="104">
        <v>1600</v>
      </c>
    </row>
    <row r="37" spans="1:9" x14ac:dyDescent="0.25">
      <c r="A37" s="101" t="s">
        <v>121</v>
      </c>
      <c r="B37" s="135" t="s">
        <v>122</v>
      </c>
      <c r="C37" s="135"/>
      <c r="D37" s="135"/>
      <c r="E37" s="104">
        <v>0</v>
      </c>
      <c r="F37" s="104">
        <v>0</v>
      </c>
      <c r="G37" s="104">
        <v>1600</v>
      </c>
      <c r="H37" s="104">
        <v>1600</v>
      </c>
      <c r="I37" s="104">
        <v>1600</v>
      </c>
    </row>
    <row r="38" spans="1:9" x14ac:dyDescent="0.25">
      <c r="A38" s="101">
        <v>32</v>
      </c>
      <c r="B38" s="135" t="s">
        <v>19</v>
      </c>
      <c r="C38" s="135"/>
      <c r="D38" s="135"/>
      <c r="E38" s="104">
        <v>0</v>
      </c>
      <c r="F38" s="104">
        <v>0</v>
      </c>
      <c r="G38" s="104">
        <v>650</v>
      </c>
      <c r="H38" s="104">
        <v>650</v>
      </c>
      <c r="I38" s="104">
        <v>650</v>
      </c>
    </row>
    <row r="39" spans="1:9" x14ac:dyDescent="0.25">
      <c r="A39" s="101">
        <v>42</v>
      </c>
      <c r="B39" s="135" t="s">
        <v>26</v>
      </c>
      <c r="C39" s="135"/>
      <c r="D39" s="135"/>
      <c r="E39" s="104">
        <v>0</v>
      </c>
      <c r="F39" s="104">
        <v>0</v>
      </c>
      <c r="G39" s="104">
        <v>950</v>
      </c>
      <c r="H39" s="104">
        <v>950</v>
      </c>
      <c r="I39" s="104">
        <v>950</v>
      </c>
    </row>
    <row r="40" spans="1:9" x14ac:dyDescent="0.25">
      <c r="A40" s="62" t="s">
        <v>161</v>
      </c>
      <c r="B40" s="134" t="s">
        <v>123</v>
      </c>
      <c r="C40" s="134"/>
      <c r="D40" s="134"/>
      <c r="E40" s="104">
        <v>3540.78</v>
      </c>
      <c r="F40" s="104">
        <v>1000</v>
      </c>
      <c r="G40" s="104">
        <v>500</v>
      </c>
      <c r="H40" s="104">
        <v>500</v>
      </c>
      <c r="I40" s="104">
        <v>500</v>
      </c>
    </row>
    <row r="41" spans="1:9" x14ac:dyDescent="0.25">
      <c r="A41" s="62" t="s">
        <v>103</v>
      </c>
      <c r="B41" s="134" t="s">
        <v>104</v>
      </c>
      <c r="C41" s="134"/>
      <c r="D41" s="134"/>
      <c r="E41" s="104">
        <v>3180</v>
      </c>
      <c r="F41" s="104">
        <v>0</v>
      </c>
      <c r="G41" s="104">
        <v>0</v>
      </c>
      <c r="H41" s="104">
        <v>0</v>
      </c>
      <c r="I41" s="104">
        <v>0</v>
      </c>
    </row>
    <row r="42" spans="1:9" x14ac:dyDescent="0.25">
      <c r="A42" s="62" t="s">
        <v>111</v>
      </c>
      <c r="B42" s="134" t="s">
        <v>112</v>
      </c>
      <c r="C42" s="134"/>
      <c r="D42" s="134"/>
      <c r="E42" s="104">
        <v>3180</v>
      </c>
      <c r="F42" s="104">
        <v>0</v>
      </c>
      <c r="G42" s="104">
        <v>0</v>
      </c>
      <c r="H42" s="104">
        <v>0</v>
      </c>
      <c r="I42" s="104">
        <v>0</v>
      </c>
    </row>
    <row r="43" spans="1:9" x14ac:dyDescent="0.25">
      <c r="A43" s="62">
        <v>37</v>
      </c>
      <c r="B43" s="134" t="s">
        <v>83</v>
      </c>
      <c r="C43" s="134"/>
      <c r="D43" s="134"/>
      <c r="E43" s="104">
        <v>3180</v>
      </c>
      <c r="F43" s="104">
        <v>0</v>
      </c>
      <c r="G43" s="104">
        <v>0</v>
      </c>
      <c r="H43" s="104">
        <v>0</v>
      </c>
      <c r="I43" s="104">
        <v>0</v>
      </c>
    </row>
    <row r="44" spans="1:9" x14ac:dyDescent="0.25">
      <c r="A44" s="62" t="s">
        <v>128</v>
      </c>
      <c r="B44" s="134" t="s">
        <v>129</v>
      </c>
      <c r="C44" s="134"/>
      <c r="D44" s="134"/>
      <c r="E44" s="104">
        <v>360.78</v>
      </c>
      <c r="F44" s="104">
        <v>1000</v>
      </c>
      <c r="G44" s="104">
        <v>500</v>
      </c>
      <c r="H44" s="104">
        <v>500</v>
      </c>
      <c r="I44" s="104">
        <v>500</v>
      </c>
    </row>
    <row r="45" spans="1:9" x14ac:dyDescent="0.25">
      <c r="A45" s="62" t="s">
        <v>115</v>
      </c>
      <c r="B45" s="134" t="s">
        <v>116</v>
      </c>
      <c r="C45" s="134"/>
      <c r="D45" s="134"/>
      <c r="E45" s="104">
        <v>360.78</v>
      </c>
      <c r="F45" s="104">
        <v>1000</v>
      </c>
      <c r="G45" s="104">
        <v>500</v>
      </c>
      <c r="H45" s="104">
        <v>500</v>
      </c>
      <c r="I45" s="104">
        <v>500</v>
      </c>
    </row>
    <row r="46" spans="1:9" x14ac:dyDescent="0.25">
      <c r="A46" s="62">
        <v>37</v>
      </c>
      <c r="B46" s="134" t="s">
        <v>83</v>
      </c>
      <c r="C46" s="134"/>
      <c r="D46" s="134"/>
      <c r="E46" s="104">
        <v>360.78</v>
      </c>
      <c r="F46" s="104">
        <v>1000</v>
      </c>
      <c r="G46" s="104">
        <v>500</v>
      </c>
      <c r="H46" s="104">
        <v>500</v>
      </c>
      <c r="I46" s="104">
        <v>500</v>
      </c>
    </row>
    <row r="47" spans="1:9" x14ac:dyDescent="0.25">
      <c r="A47" s="62" t="s">
        <v>162</v>
      </c>
      <c r="B47" s="134" t="s">
        <v>130</v>
      </c>
      <c r="C47" s="134"/>
      <c r="D47" s="134"/>
      <c r="E47" s="104">
        <v>0</v>
      </c>
      <c r="F47" s="104">
        <v>200</v>
      </c>
      <c r="G47" s="104">
        <v>0</v>
      </c>
      <c r="H47" s="104">
        <v>0</v>
      </c>
      <c r="I47" s="104">
        <v>0</v>
      </c>
    </row>
    <row r="48" spans="1:9" x14ac:dyDescent="0.25">
      <c r="A48" s="62" t="s">
        <v>103</v>
      </c>
      <c r="B48" s="134" t="s">
        <v>104</v>
      </c>
      <c r="C48" s="134"/>
      <c r="D48" s="134"/>
      <c r="E48" s="104">
        <v>0</v>
      </c>
      <c r="F48" s="104">
        <v>200</v>
      </c>
      <c r="G48" s="104">
        <v>0</v>
      </c>
      <c r="H48" s="104">
        <v>0</v>
      </c>
      <c r="I48" s="104">
        <v>0</v>
      </c>
    </row>
    <row r="49" spans="1:9" x14ac:dyDescent="0.25">
      <c r="A49" s="62" t="s">
        <v>111</v>
      </c>
      <c r="B49" s="134" t="s">
        <v>112</v>
      </c>
      <c r="C49" s="134"/>
      <c r="D49" s="134"/>
      <c r="E49" s="104">
        <v>0</v>
      </c>
      <c r="F49" s="104">
        <v>200</v>
      </c>
      <c r="G49" s="104">
        <v>0</v>
      </c>
      <c r="H49" s="104">
        <v>0</v>
      </c>
      <c r="I49" s="104">
        <v>0</v>
      </c>
    </row>
    <row r="50" spans="1:9" x14ac:dyDescent="0.25">
      <c r="A50" s="62">
        <v>32</v>
      </c>
      <c r="B50" s="134" t="s">
        <v>19</v>
      </c>
      <c r="C50" s="134"/>
      <c r="D50" s="134"/>
      <c r="E50" s="104">
        <v>0</v>
      </c>
      <c r="F50" s="104">
        <v>200</v>
      </c>
      <c r="G50" s="104">
        <v>0</v>
      </c>
      <c r="H50" s="104">
        <v>0</v>
      </c>
      <c r="I50" s="104">
        <v>0</v>
      </c>
    </row>
    <row r="51" spans="1:9" x14ac:dyDescent="0.25">
      <c r="A51" s="62" t="s">
        <v>163</v>
      </c>
      <c r="B51" s="134" t="s">
        <v>131</v>
      </c>
      <c r="C51" s="134"/>
      <c r="D51" s="134"/>
      <c r="E51" s="104">
        <v>0</v>
      </c>
      <c r="F51" s="104">
        <v>0</v>
      </c>
      <c r="G51" s="104">
        <v>0</v>
      </c>
      <c r="H51" s="104">
        <v>0</v>
      </c>
      <c r="I51" s="104">
        <v>0</v>
      </c>
    </row>
    <row r="52" spans="1:9" x14ac:dyDescent="0.25">
      <c r="A52" s="62" t="s">
        <v>103</v>
      </c>
      <c r="B52" s="134" t="s">
        <v>104</v>
      </c>
      <c r="C52" s="134"/>
      <c r="D52" s="134"/>
      <c r="E52" s="104">
        <v>0</v>
      </c>
      <c r="F52" s="104">
        <v>0</v>
      </c>
      <c r="G52" s="104">
        <v>0</v>
      </c>
      <c r="H52" s="104">
        <v>0</v>
      </c>
      <c r="I52" s="104">
        <v>0</v>
      </c>
    </row>
    <row r="53" spans="1:9" x14ac:dyDescent="0.25">
      <c r="A53" s="62" t="s">
        <v>111</v>
      </c>
      <c r="B53" s="134" t="s">
        <v>112</v>
      </c>
      <c r="C53" s="134"/>
      <c r="D53" s="134"/>
      <c r="E53" s="104">
        <v>0</v>
      </c>
      <c r="F53" s="104">
        <v>0</v>
      </c>
      <c r="G53" s="104">
        <v>0</v>
      </c>
      <c r="H53" s="104">
        <v>0</v>
      </c>
      <c r="I53" s="104">
        <v>0</v>
      </c>
    </row>
    <row r="54" spans="1:9" x14ac:dyDescent="0.25">
      <c r="A54" s="62">
        <v>32</v>
      </c>
      <c r="B54" s="134" t="s">
        <v>19</v>
      </c>
      <c r="C54" s="134"/>
      <c r="D54" s="134"/>
      <c r="E54" s="104">
        <v>0</v>
      </c>
      <c r="F54" s="104">
        <v>0</v>
      </c>
      <c r="G54" s="104">
        <v>0</v>
      </c>
      <c r="H54" s="104">
        <v>0</v>
      </c>
      <c r="I54" s="104">
        <v>0</v>
      </c>
    </row>
    <row r="55" spans="1:9" x14ac:dyDescent="0.25">
      <c r="A55" s="62" t="s">
        <v>164</v>
      </c>
      <c r="B55" s="134" t="s">
        <v>132</v>
      </c>
      <c r="C55" s="134"/>
      <c r="D55" s="134"/>
      <c r="E55" s="104">
        <v>0</v>
      </c>
      <c r="F55" s="104">
        <v>0</v>
      </c>
      <c r="G55" s="104">
        <v>0</v>
      </c>
      <c r="H55" s="104">
        <v>0</v>
      </c>
      <c r="I55" s="104">
        <v>0</v>
      </c>
    </row>
    <row r="56" spans="1:9" x14ac:dyDescent="0.25">
      <c r="A56" s="62" t="s">
        <v>103</v>
      </c>
      <c r="B56" s="134" t="s">
        <v>104</v>
      </c>
      <c r="C56" s="134"/>
      <c r="D56" s="134"/>
      <c r="E56" s="104">
        <v>0</v>
      </c>
      <c r="F56" s="104">
        <v>0</v>
      </c>
      <c r="G56" s="104">
        <v>0</v>
      </c>
      <c r="H56" s="104">
        <v>0</v>
      </c>
      <c r="I56" s="104">
        <v>0</v>
      </c>
    </row>
    <row r="57" spans="1:9" x14ac:dyDescent="0.25">
      <c r="A57" s="62" t="s">
        <v>111</v>
      </c>
      <c r="B57" s="134" t="s">
        <v>112</v>
      </c>
      <c r="C57" s="134"/>
      <c r="D57" s="134"/>
      <c r="E57" s="104">
        <v>0</v>
      </c>
      <c r="F57" s="104">
        <v>0</v>
      </c>
      <c r="G57" s="104">
        <v>0</v>
      </c>
      <c r="H57" s="104">
        <v>0</v>
      </c>
      <c r="I57" s="104">
        <v>0</v>
      </c>
    </row>
    <row r="58" spans="1:9" x14ac:dyDescent="0.25">
      <c r="A58" s="62">
        <v>32</v>
      </c>
      <c r="B58" s="134" t="s">
        <v>19</v>
      </c>
      <c r="C58" s="134"/>
      <c r="D58" s="134"/>
      <c r="E58" s="104">
        <v>0</v>
      </c>
      <c r="F58" s="104">
        <v>0</v>
      </c>
      <c r="G58" s="104">
        <v>0</v>
      </c>
      <c r="H58" s="104">
        <v>0</v>
      </c>
      <c r="I58" s="104">
        <v>0</v>
      </c>
    </row>
    <row r="59" spans="1:9" x14ac:dyDescent="0.25">
      <c r="A59" s="62" t="s">
        <v>165</v>
      </c>
      <c r="B59" s="134" t="s">
        <v>133</v>
      </c>
      <c r="C59" s="134"/>
      <c r="D59" s="134"/>
      <c r="E59" s="104">
        <v>0</v>
      </c>
      <c r="F59" s="104">
        <v>0</v>
      </c>
      <c r="G59" s="104">
        <v>0</v>
      </c>
      <c r="H59" s="104">
        <v>0</v>
      </c>
      <c r="I59" s="104">
        <v>0</v>
      </c>
    </row>
    <row r="60" spans="1:9" x14ac:dyDescent="0.25">
      <c r="A60" s="62" t="s">
        <v>103</v>
      </c>
      <c r="B60" s="134" t="s">
        <v>104</v>
      </c>
      <c r="C60" s="134"/>
      <c r="D60" s="134"/>
      <c r="E60" s="104">
        <v>0</v>
      </c>
      <c r="F60" s="104">
        <v>0</v>
      </c>
      <c r="G60" s="104">
        <v>0</v>
      </c>
      <c r="H60" s="104">
        <v>0</v>
      </c>
      <c r="I60" s="104">
        <v>0</v>
      </c>
    </row>
    <row r="61" spans="1:9" x14ac:dyDescent="0.25">
      <c r="A61" s="62" t="s">
        <v>111</v>
      </c>
      <c r="B61" s="134" t="s">
        <v>112</v>
      </c>
      <c r="C61" s="134"/>
      <c r="D61" s="134"/>
      <c r="E61" s="104">
        <v>0</v>
      </c>
      <c r="F61" s="104">
        <v>0</v>
      </c>
      <c r="G61" s="104">
        <v>0</v>
      </c>
      <c r="H61" s="104">
        <v>0</v>
      </c>
      <c r="I61" s="104">
        <v>0</v>
      </c>
    </row>
    <row r="62" spans="1:9" x14ac:dyDescent="0.25">
      <c r="A62" s="62">
        <v>32</v>
      </c>
      <c r="B62" s="134" t="s">
        <v>19</v>
      </c>
      <c r="C62" s="134"/>
      <c r="D62" s="134"/>
      <c r="E62" s="104">
        <v>0</v>
      </c>
      <c r="F62" s="104">
        <v>0</v>
      </c>
      <c r="G62" s="104">
        <v>0</v>
      </c>
      <c r="H62" s="104">
        <v>0</v>
      </c>
      <c r="I62" s="104">
        <v>0</v>
      </c>
    </row>
    <row r="63" spans="1:9" x14ac:dyDescent="0.25">
      <c r="A63" s="62" t="s">
        <v>166</v>
      </c>
      <c r="B63" s="134" t="s">
        <v>134</v>
      </c>
      <c r="C63" s="134"/>
      <c r="D63" s="134"/>
      <c r="E63" s="104">
        <v>712.5</v>
      </c>
      <c r="F63" s="104">
        <v>0</v>
      </c>
      <c r="G63" s="104">
        <v>0</v>
      </c>
      <c r="H63" s="104">
        <v>0</v>
      </c>
      <c r="I63" s="104">
        <v>0</v>
      </c>
    </row>
    <row r="64" spans="1:9" x14ac:dyDescent="0.25">
      <c r="A64" s="62" t="s">
        <v>103</v>
      </c>
      <c r="B64" s="134" t="s">
        <v>104</v>
      </c>
      <c r="C64" s="134"/>
      <c r="D64" s="134"/>
      <c r="E64" s="104">
        <v>712.5</v>
      </c>
      <c r="F64" s="104">
        <v>0</v>
      </c>
      <c r="G64" s="104">
        <v>0</v>
      </c>
      <c r="H64" s="104">
        <v>0</v>
      </c>
      <c r="I64" s="104">
        <v>0</v>
      </c>
    </row>
    <row r="65" spans="1:9" x14ac:dyDescent="0.25">
      <c r="A65" s="62" t="s">
        <v>111</v>
      </c>
      <c r="B65" s="134" t="s">
        <v>112</v>
      </c>
      <c r="C65" s="134"/>
      <c r="D65" s="134"/>
      <c r="E65" s="104">
        <v>712.5</v>
      </c>
      <c r="F65" s="104">
        <v>0</v>
      </c>
      <c r="G65" s="104">
        <v>0</v>
      </c>
      <c r="H65" s="104">
        <v>0</v>
      </c>
      <c r="I65" s="104">
        <v>0</v>
      </c>
    </row>
    <row r="66" spans="1:9" x14ac:dyDescent="0.25">
      <c r="A66" s="62">
        <v>32</v>
      </c>
      <c r="B66" s="134" t="s">
        <v>19</v>
      </c>
      <c r="C66" s="134"/>
      <c r="D66" s="134"/>
      <c r="E66" s="104">
        <v>712.5</v>
      </c>
      <c r="F66" s="104">
        <v>0</v>
      </c>
      <c r="G66" s="104">
        <v>0</v>
      </c>
      <c r="H66" s="104">
        <v>0</v>
      </c>
      <c r="I66" s="104">
        <v>0</v>
      </c>
    </row>
    <row r="67" spans="1:9" x14ac:dyDescent="0.25">
      <c r="A67" s="62" t="s">
        <v>167</v>
      </c>
      <c r="B67" s="134" t="s">
        <v>135</v>
      </c>
      <c r="C67" s="134"/>
      <c r="D67" s="134"/>
      <c r="E67" s="104">
        <v>1618.75</v>
      </c>
      <c r="F67" s="104">
        <v>3200</v>
      </c>
      <c r="G67" s="104">
        <v>3500</v>
      </c>
      <c r="H67" s="104">
        <v>3500</v>
      </c>
      <c r="I67" s="104">
        <v>3500</v>
      </c>
    </row>
    <row r="68" spans="1:9" x14ac:dyDescent="0.25">
      <c r="A68" s="62" t="s">
        <v>103</v>
      </c>
      <c r="B68" s="134" t="s">
        <v>104</v>
      </c>
      <c r="C68" s="134"/>
      <c r="D68" s="134"/>
      <c r="E68" s="104">
        <v>1618.75</v>
      </c>
      <c r="F68" s="104">
        <v>3200</v>
      </c>
      <c r="G68" s="104">
        <v>3500</v>
      </c>
      <c r="H68" s="104">
        <v>3500</v>
      </c>
      <c r="I68" s="104">
        <v>3500</v>
      </c>
    </row>
    <row r="69" spans="1:9" x14ac:dyDescent="0.25">
      <c r="A69" s="62" t="s">
        <v>111</v>
      </c>
      <c r="B69" s="134" t="s">
        <v>112</v>
      </c>
      <c r="C69" s="134"/>
      <c r="D69" s="134"/>
      <c r="E69" s="104">
        <v>1618.75</v>
      </c>
      <c r="F69" s="104">
        <v>3200</v>
      </c>
      <c r="G69" s="104">
        <v>3500</v>
      </c>
      <c r="H69" s="104">
        <v>3500</v>
      </c>
      <c r="I69" s="104">
        <v>3500</v>
      </c>
    </row>
    <row r="70" spans="1:9" x14ac:dyDescent="0.25">
      <c r="A70" s="62">
        <v>32</v>
      </c>
      <c r="B70" s="134" t="s">
        <v>19</v>
      </c>
      <c r="C70" s="134"/>
      <c r="D70" s="134"/>
      <c r="E70" s="104">
        <v>1618.75</v>
      </c>
      <c r="F70" s="104">
        <v>3200</v>
      </c>
      <c r="G70" s="104">
        <v>3500</v>
      </c>
      <c r="H70" s="104">
        <v>3500</v>
      </c>
      <c r="I70" s="104">
        <v>3500</v>
      </c>
    </row>
    <row r="71" spans="1:9" x14ac:dyDescent="0.25">
      <c r="A71" s="62" t="s">
        <v>168</v>
      </c>
      <c r="B71" s="134" t="s">
        <v>136</v>
      </c>
      <c r="C71" s="134"/>
      <c r="D71" s="134"/>
      <c r="E71" s="104">
        <v>153.61000000000001</v>
      </c>
      <c r="F71" s="104">
        <v>0</v>
      </c>
      <c r="G71" s="104">
        <v>5</v>
      </c>
      <c r="H71" s="104">
        <v>5</v>
      </c>
      <c r="I71" s="104">
        <v>5</v>
      </c>
    </row>
    <row r="72" spans="1:9" x14ac:dyDescent="0.25">
      <c r="A72" s="62" t="s">
        <v>137</v>
      </c>
      <c r="B72" s="134" t="s">
        <v>138</v>
      </c>
      <c r="C72" s="134"/>
      <c r="D72" s="134"/>
      <c r="E72" s="104">
        <v>153.61000000000001</v>
      </c>
      <c r="F72" s="104">
        <v>0</v>
      </c>
      <c r="G72" s="104">
        <v>5</v>
      </c>
      <c r="H72" s="104">
        <v>5</v>
      </c>
      <c r="I72" s="104">
        <v>5</v>
      </c>
    </row>
    <row r="73" spans="1:9" x14ac:dyDescent="0.25">
      <c r="A73" s="62" t="s">
        <v>139</v>
      </c>
      <c r="B73" s="134" t="s">
        <v>140</v>
      </c>
      <c r="C73" s="134"/>
      <c r="D73" s="134"/>
      <c r="E73" s="104">
        <v>153.61000000000001</v>
      </c>
      <c r="F73" s="104">
        <v>0</v>
      </c>
      <c r="G73" s="104">
        <v>5</v>
      </c>
      <c r="H73" s="104">
        <v>5</v>
      </c>
      <c r="I73" s="104">
        <v>5</v>
      </c>
    </row>
    <row r="74" spans="1:9" x14ac:dyDescent="0.25">
      <c r="A74" s="62">
        <v>32</v>
      </c>
      <c r="B74" s="134" t="s">
        <v>19</v>
      </c>
      <c r="C74" s="134"/>
      <c r="D74" s="134"/>
      <c r="E74" s="104">
        <v>153.61000000000001</v>
      </c>
      <c r="F74" s="104">
        <v>0</v>
      </c>
      <c r="G74" s="104">
        <v>0</v>
      </c>
      <c r="H74" s="104">
        <v>0</v>
      </c>
      <c r="I74" s="104">
        <v>0</v>
      </c>
    </row>
    <row r="75" spans="1:9" s="99" customFormat="1" x14ac:dyDescent="0.25">
      <c r="A75" s="62">
        <v>34</v>
      </c>
      <c r="B75" s="134" t="s">
        <v>82</v>
      </c>
      <c r="C75" s="134"/>
      <c r="D75" s="134"/>
      <c r="E75" s="104">
        <v>0</v>
      </c>
      <c r="F75" s="104">
        <v>0</v>
      </c>
      <c r="G75" s="104">
        <v>5</v>
      </c>
      <c r="H75" s="104">
        <v>5</v>
      </c>
      <c r="I75" s="104">
        <v>5</v>
      </c>
    </row>
    <row r="76" spans="1:9" x14ac:dyDescent="0.25">
      <c r="A76" s="62" t="s">
        <v>169</v>
      </c>
      <c r="B76" s="134" t="s">
        <v>141</v>
      </c>
      <c r="C76" s="134"/>
      <c r="D76" s="134"/>
      <c r="E76" s="104">
        <v>0</v>
      </c>
      <c r="F76" s="104">
        <v>11000</v>
      </c>
      <c r="G76" s="104">
        <v>2000</v>
      </c>
      <c r="H76" s="104">
        <v>2000</v>
      </c>
      <c r="I76" s="104">
        <v>2000</v>
      </c>
    </row>
    <row r="77" spans="1:9" x14ac:dyDescent="0.25">
      <c r="A77" s="62" t="s">
        <v>113</v>
      </c>
      <c r="B77" s="134" t="s">
        <v>114</v>
      </c>
      <c r="C77" s="134"/>
      <c r="D77" s="134"/>
      <c r="E77" s="104">
        <v>0</v>
      </c>
      <c r="F77" s="104">
        <v>11000</v>
      </c>
      <c r="G77" s="104">
        <v>2000</v>
      </c>
      <c r="H77" s="104">
        <v>2000</v>
      </c>
      <c r="I77" s="104">
        <v>2000</v>
      </c>
    </row>
    <row r="78" spans="1:9" x14ac:dyDescent="0.25">
      <c r="A78" s="62" t="s">
        <v>142</v>
      </c>
      <c r="B78" s="134" t="s">
        <v>143</v>
      </c>
      <c r="C78" s="134"/>
      <c r="D78" s="134"/>
      <c r="E78" s="104">
        <v>0</v>
      </c>
      <c r="F78" s="104">
        <v>11000</v>
      </c>
      <c r="G78" s="104">
        <v>2000</v>
      </c>
      <c r="H78" s="104">
        <v>2000</v>
      </c>
      <c r="I78" s="104">
        <v>2000</v>
      </c>
    </row>
    <row r="79" spans="1:9" x14ac:dyDescent="0.25">
      <c r="A79" s="62">
        <v>32</v>
      </c>
      <c r="B79" s="134" t="s">
        <v>19</v>
      </c>
      <c r="C79" s="134"/>
      <c r="D79" s="134"/>
      <c r="E79" s="104">
        <v>0</v>
      </c>
      <c r="F79" s="104">
        <v>11000</v>
      </c>
      <c r="G79" s="104">
        <v>2000</v>
      </c>
      <c r="H79" s="104">
        <v>2000</v>
      </c>
      <c r="I79" s="104">
        <v>2000</v>
      </c>
    </row>
    <row r="80" spans="1:9" x14ac:dyDescent="0.25">
      <c r="A80" s="62" t="s">
        <v>170</v>
      </c>
      <c r="B80" s="134" t="s">
        <v>152</v>
      </c>
      <c r="C80" s="134"/>
      <c r="D80" s="134"/>
      <c r="E80" s="104">
        <v>15407.98</v>
      </c>
      <c r="F80" s="104">
        <v>0</v>
      </c>
      <c r="G80" s="104">
        <v>0</v>
      </c>
      <c r="H80" s="104">
        <v>0</v>
      </c>
      <c r="I80" s="104">
        <v>0</v>
      </c>
    </row>
    <row r="81" spans="1:9" x14ac:dyDescent="0.25">
      <c r="A81" s="62" t="s">
        <v>103</v>
      </c>
      <c r="B81" s="134" t="s">
        <v>104</v>
      </c>
      <c r="C81" s="134"/>
      <c r="D81" s="134"/>
      <c r="E81" s="104">
        <v>15407.98</v>
      </c>
      <c r="F81" s="104">
        <v>0</v>
      </c>
      <c r="G81" s="104">
        <v>0</v>
      </c>
      <c r="H81" s="104">
        <v>0</v>
      </c>
      <c r="I81" s="104">
        <v>0</v>
      </c>
    </row>
    <row r="82" spans="1:9" x14ac:dyDescent="0.25">
      <c r="A82" s="62" t="s">
        <v>111</v>
      </c>
      <c r="B82" s="134" t="s">
        <v>112</v>
      </c>
      <c r="C82" s="134"/>
      <c r="D82" s="134"/>
      <c r="E82" s="104">
        <v>15407.98</v>
      </c>
      <c r="F82" s="104">
        <v>0</v>
      </c>
      <c r="G82" s="104">
        <v>0</v>
      </c>
      <c r="H82" s="104">
        <v>0</v>
      </c>
      <c r="I82" s="104">
        <v>0</v>
      </c>
    </row>
    <row r="83" spans="1:9" x14ac:dyDescent="0.25">
      <c r="A83" s="62">
        <v>31</v>
      </c>
      <c r="B83" s="134" t="s">
        <v>10</v>
      </c>
      <c r="C83" s="134"/>
      <c r="D83" s="134"/>
      <c r="E83" s="104">
        <v>14777.9</v>
      </c>
      <c r="F83" s="104">
        <v>0</v>
      </c>
      <c r="G83" s="104">
        <v>0</v>
      </c>
      <c r="H83" s="104">
        <v>0</v>
      </c>
      <c r="I83" s="104">
        <v>0</v>
      </c>
    </row>
    <row r="84" spans="1:9" x14ac:dyDescent="0.25">
      <c r="A84" s="62">
        <v>32</v>
      </c>
      <c r="B84" s="134" t="s">
        <v>19</v>
      </c>
      <c r="C84" s="134"/>
      <c r="D84" s="134"/>
      <c r="E84" s="104">
        <v>630.08000000000004</v>
      </c>
      <c r="F84" s="104">
        <v>0</v>
      </c>
      <c r="G84" s="104">
        <v>0</v>
      </c>
      <c r="H84" s="104">
        <v>0</v>
      </c>
      <c r="I84" s="104">
        <v>0</v>
      </c>
    </row>
    <row r="85" spans="1:9" x14ac:dyDescent="0.25">
      <c r="A85" s="62" t="s">
        <v>178</v>
      </c>
      <c r="B85" s="134" t="s">
        <v>171</v>
      </c>
      <c r="C85" s="134"/>
      <c r="D85" s="134"/>
      <c r="E85" s="104">
        <v>12343.54</v>
      </c>
      <c r="F85" s="86">
        <f>F88+F89</f>
        <v>33195</v>
      </c>
      <c r="G85" s="104">
        <v>0</v>
      </c>
      <c r="H85" s="104">
        <v>0</v>
      </c>
      <c r="I85" s="104">
        <v>0</v>
      </c>
    </row>
    <row r="86" spans="1:9" x14ac:dyDescent="0.25">
      <c r="A86" s="62" t="s">
        <v>103</v>
      </c>
      <c r="B86" s="134" t="s">
        <v>104</v>
      </c>
      <c r="C86" s="134"/>
      <c r="D86" s="134"/>
      <c r="E86" s="104">
        <v>12343.54</v>
      </c>
      <c r="F86" s="86">
        <v>33195</v>
      </c>
      <c r="G86" s="104">
        <v>0</v>
      </c>
      <c r="H86" s="104">
        <v>0</v>
      </c>
      <c r="I86" s="104">
        <v>0</v>
      </c>
    </row>
    <row r="87" spans="1:9" x14ac:dyDescent="0.25">
      <c r="A87" s="62" t="s">
        <v>111</v>
      </c>
      <c r="B87" s="134" t="s">
        <v>112</v>
      </c>
      <c r="C87" s="134"/>
      <c r="D87" s="134"/>
      <c r="E87" s="104">
        <v>12343.54</v>
      </c>
      <c r="F87" s="86">
        <v>33195</v>
      </c>
      <c r="G87" s="104">
        <v>0</v>
      </c>
      <c r="H87" s="104">
        <v>0</v>
      </c>
      <c r="I87" s="104">
        <v>0</v>
      </c>
    </row>
    <row r="88" spans="1:9" x14ac:dyDescent="0.25">
      <c r="A88" s="62">
        <v>31</v>
      </c>
      <c r="B88" s="134" t="s">
        <v>10</v>
      </c>
      <c r="C88" s="134"/>
      <c r="D88" s="134"/>
      <c r="E88" s="104">
        <v>11768.36</v>
      </c>
      <c r="F88" s="86">
        <v>31080</v>
      </c>
      <c r="G88" s="104">
        <v>0</v>
      </c>
      <c r="H88" s="104">
        <v>0</v>
      </c>
      <c r="I88" s="104">
        <v>0</v>
      </c>
    </row>
    <row r="89" spans="1:9" x14ac:dyDescent="0.25">
      <c r="A89" s="62">
        <v>32</v>
      </c>
      <c r="B89" s="134" t="s">
        <v>19</v>
      </c>
      <c r="C89" s="134"/>
      <c r="D89" s="134"/>
      <c r="E89" s="104">
        <v>575.17999999999995</v>
      </c>
      <c r="F89" s="86">
        <v>2115</v>
      </c>
      <c r="G89" s="104">
        <v>0</v>
      </c>
      <c r="H89" s="104">
        <v>0</v>
      </c>
      <c r="I89" s="104">
        <v>0</v>
      </c>
    </row>
    <row r="90" spans="1:9" x14ac:dyDescent="0.25">
      <c r="A90" s="105" t="s">
        <v>172</v>
      </c>
      <c r="B90" s="134" t="s">
        <v>173</v>
      </c>
      <c r="C90" s="134"/>
      <c r="D90" s="134"/>
      <c r="E90" s="104">
        <v>0</v>
      </c>
      <c r="F90" s="104">
        <v>0</v>
      </c>
      <c r="G90" s="86">
        <v>36250</v>
      </c>
      <c r="H90" s="86">
        <v>36250</v>
      </c>
      <c r="I90" s="86">
        <v>36250</v>
      </c>
    </row>
    <row r="91" spans="1:9" x14ac:dyDescent="0.25">
      <c r="A91" s="62" t="s">
        <v>128</v>
      </c>
      <c r="B91" s="134" t="s">
        <v>129</v>
      </c>
      <c r="C91" s="134"/>
      <c r="D91" s="134"/>
      <c r="E91" s="104">
        <v>0</v>
      </c>
      <c r="F91" s="104">
        <v>0</v>
      </c>
      <c r="G91" s="86">
        <f>G92</f>
        <v>36250</v>
      </c>
      <c r="H91" s="86">
        <f t="shared" ref="H91:I91" si="1">H92</f>
        <v>36250</v>
      </c>
      <c r="I91" s="86">
        <f t="shared" si="1"/>
        <v>36250</v>
      </c>
    </row>
    <row r="92" spans="1:9" x14ac:dyDescent="0.25">
      <c r="A92" s="62" t="s">
        <v>181</v>
      </c>
      <c r="B92" s="134" t="s">
        <v>174</v>
      </c>
      <c r="C92" s="134"/>
      <c r="D92" s="134"/>
      <c r="E92" s="104">
        <v>0</v>
      </c>
      <c r="F92" s="104">
        <v>0</v>
      </c>
      <c r="G92" s="86">
        <f>G93+G94</f>
        <v>36250</v>
      </c>
      <c r="H92" s="86">
        <f t="shared" ref="H92:I92" si="2">H93+H94</f>
        <v>36250</v>
      </c>
      <c r="I92" s="86">
        <f t="shared" si="2"/>
        <v>36250</v>
      </c>
    </row>
    <row r="93" spans="1:9" x14ac:dyDescent="0.25">
      <c r="A93" s="62">
        <v>31</v>
      </c>
      <c r="B93" s="134" t="s">
        <v>10</v>
      </c>
      <c r="C93" s="134"/>
      <c r="D93" s="134"/>
      <c r="E93" s="104">
        <v>0</v>
      </c>
      <c r="F93" s="104">
        <v>0</v>
      </c>
      <c r="G93" s="86">
        <v>33200</v>
      </c>
      <c r="H93" s="86">
        <v>33200</v>
      </c>
      <c r="I93" s="86">
        <v>33200</v>
      </c>
    </row>
    <row r="94" spans="1:9" x14ac:dyDescent="0.25">
      <c r="A94" s="62">
        <v>32</v>
      </c>
      <c r="B94" s="134" t="s">
        <v>19</v>
      </c>
      <c r="C94" s="134"/>
      <c r="D94" s="134"/>
      <c r="E94" s="104">
        <v>0</v>
      </c>
      <c r="F94" s="104">
        <v>0</v>
      </c>
      <c r="G94" s="86">
        <v>3050</v>
      </c>
      <c r="H94" s="86">
        <v>3050</v>
      </c>
      <c r="I94" s="86">
        <v>3050</v>
      </c>
    </row>
    <row r="95" spans="1:9" x14ac:dyDescent="0.25">
      <c r="A95" s="62" t="s">
        <v>179</v>
      </c>
      <c r="B95" s="134" t="s">
        <v>144</v>
      </c>
      <c r="C95" s="134"/>
      <c r="D95" s="134"/>
      <c r="E95" s="104">
        <v>14791</v>
      </c>
      <c r="F95" s="86">
        <f>F96+F99</f>
        <v>17485</v>
      </c>
      <c r="G95" s="86">
        <v>21700</v>
      </c>
      <c r="H95" s="86">
        <v>21700</v>
      </c>
      <c r="I95" s="86">
        <v>21700</v>
      </c>
    </row>
    <row r="96" spans="1:9" x14ac:dyDescent="0.25">
      <c r="A96" s="62" t="s">
        <v>103</v>
      </c>
      <c r="B96" s="134" t="s">
        <v>104</v>
      </c>
      <c r="C96" s="134"/>
      <c r="D96" s="134"/>
      <c r="E96" s="104">
        <v>1767.37</v>
      </c>
      <c r="F96" s="86">
        <v>85</v>
      </c>
      <c r="G96" s="86">
        <v>6500</v>
      </c>
      <c r="H96" s="86">
        <v>6500</v>
      </c>
      <c r="I96" s="86">
        <v>6500</v>
      </c>
    </row>
    <row r="97" spans="1:9" x14ac:dyDescent="0.25">
      <c r="A97" s="62" t="s">
        <v>111</v>
      </c>
      <c r="B97" s="134" t="s">
        <v>112</v>
      </c>
      <c r="C97" s="134"/>
      <c r="D97" s="134"/>
      <c r="E97" s="104">
        <v>1767.37</v>
      </c>
      <c r="F97" s="86">
        <v>85</v>
      </c>
      <c r="G97" s="86">
        <v>6500</v>
      </c>
      <c r="H97" s="86">
        <v>6500</v>
      </c>
      <c r="I97" s="86">
        <v>6500</v>
      </c>
    </row>
    <row r="98" spans="1:9" x14ac:dyDescent="0.25">
      <c r="A98" s="62">
        <v>32</v>
      </c>
      <c r="B98" s="134" t="s">
        <v>19</v>
      </c>
      <c r="C98" s="134"/>
      <c r="D98" s="134"/>
      <c r="E98" s="104">
        <v>1767.37</v>
      </c>
      <c r="F98" s="86">
        <v>85</v>
      </c>
      <c r="G98" s="86">
        <v>6500</v>
      </c>
      <c r="H98" s="86">
        <v>6500</v>
      </c>
      <c r="I98" s="86">
        <v>6500</v>
      </c>
    </row>
    <row r="99" spans="1:9" x14ac:dyDescent="0.25">
      <c r="A99" s="62" t="s">
        <v>113</v>
      </c>
      <c r="B99" s="134" t="s">
        <v>114</v>
      </c>
      <c r="C99" s="134"/>
      <c r="D99" s="134"/>
      <c r="E99" s="104">
        <v>13023.63</v>
      </c>
      <c r="F99" s="86">
        <v>17400</v>
      </c>
      <c r="G99" s="104">
        <v>15200</v>
      </c>
      <c r="H99" s="104">
        <v>15200</v>
      </c>
      <c r="I99" s="104">
        <v>15200</v>
      </c>
    </row>
    <row r="100" spans="1:9" x14ac:dyDescent="0.25">
      <c r="A100" s="62" t="s">
        <v>115</v>
      </c>
      <c r="B100" s="134" t="s">
        <v>116</v>
      </c>
      <c r="C100" s="134"/>
      <c r="D100" s="134"/>
      <c r="E100" s="104">
        <v>13023.63</v>
      </c>
      <c r="F100" s="86">
        <v>17400</v>
      </c>
      <c r="G100" s="104">
        <v>15200</v>
      </c>
      <c r="H100" s="104">
        <v>15200</v>
      </c>
      <c r="I100" s="104">
        <v>15200</v>
      </c>
    </row>
    <row r="101" spans="1:9" x14ac:dyDescent="0.25">
      <c r="A101" s="62">
        <v>32</v>
      </c>
      <c r="B101" s="134" t="s">
        <v>19</v>
      </c>
      <c r="C101" s="134"/>
      <c r="D101" s="134"/>
      <c r="E101" s="104">
        <v>13023.63</v>
      </c>
      <c r="F101" s="86">
        <v>17400</v>
      </c>
      <c r="G101" s="104">
        <v>15200</v>
      </c>
      <c r="H101" s="104">
        <v>15200</v>
      </c>
      <c r="I101" s="104">
        <v>15200</v>
      </c>
    </row>
    <row r="102" spans="1:9" x14ac:dyDescent="0.25">
      <c r="A102" s="108" t="s">
        <v>145</v>
      </c>
      <c r="B102" s="139" t="s">
        <v>146</v>
      </c>
      <c r="C102" s="139"/>
      <c r="D102" s="139"/>
      <c r="E102" s="106">
        <f>E103+E107</f>
        <v>2649.46</v>
      </c>
      <c r="F102" s="106">
        <f t="shared" ref="F102" si="3">F103+F107</f>
        <v>3480</v>
      </c>
      <c r="G102" s="106">
        <f>G103+G107+G111</f>
        <v>3880</v>
      </c>
      <c r="H102" s="106">
        <f t="shared" ref="H102:I102" si="4">H103+H107+H111</f>
        <v>3880</v>
      </c>
      <c r="I102" s="106">
        <f t="shared" si="4"/>
        <v>3880</v>
      </c>
    </row>
    <row r="103" spans="1:9" x14ac:dyDescent="0.25">
      <c r="A103" s="62" t="s">
        <v>175</v>
      </c>
      <c r="B103" s="134" t="s">
        <v>147</v>
      </c>
      <c r="C103" s="134"/>
      <c r="D103" s="134"/>
      <c r="E103" s="104">
        <v>2365.67</v>
      </c>
      <c r="F103" s="104">
        <v>3200</v>
      </c>
      <c r="G103" s="104">
        <v>3200</v>
      </c>
      <c r="H103" s="104">
        <v>3200</v>
      </c>
      <c r="I103" s="104">
        <v>3200</v>
      </c>
    </row>
    <row r="104" spans="1:9" x14ac:dyDescent="0.25">
      <c r="A104" s="62" t="s">
        <v>113</v>
      </c>
      <c r="B104" s="134" t="s">
        <v>114</v>
      </c>
      <c r="C104" s="134"/>
      <c r="D104" s="134"/>
      <c r="E104" s="104">
        <v>2365.67</v>
      </c>
      <c r="F104" s="104">
        <v>3200</v>
      </c>
      <c r="G104" s="104">
        <v>3200</v>
      </c>
      <c r="H104" s="104">
        <v>3200</v>
      </c>
      <c r="I104" s="104">
        <v>3200</v>
      </c>
    </row>
    <row r="105" spans="1:9" x14ac:dyDescent="0.25">
      <c r="A105" s="62" t="s">
        <v>115</v>
      </c>
      <c r="B105" s="134" t="s">
        <v>116</v>
      </c>
      <c r="C105" s="134"/>
      <c r="D105" s="134"/>
      <c r="E105" s="104">
        <v>2365.67</v>
      </c>
      <c r="F105" s="104">
        <v>3200</v>
      </c>
      <c r="G105" s="104">
        <v>3200</v>
      </c>
      <c r="H105" s="104">
        <v>3200</v>
      </c>
      <c r="I105" s="104">
        <v>3200</v>
      </c>
    </row>
    <row r="106" spans="1:9" x14ac:dyDescent="0.25">
      <c r="A106" s="62">
        <v>42</v>
      </c>
      <c r="B106" s="134" t="s">
        <v>26</v>
      </c>
      <c r="C106" s="134"/>
      <c r="D106" s="134"/>
      <c r="E106" s="104">
        <v>2365.67</v>
      </c>
      <c r="F106" s="104">
        <v>3200</v>
      </c>
      <c r="G106" s="104">
        <v>3200</v>
      </c>
      <c r="H106" s="104">
        <v>3200</v>
      </c>
      <c r="I106" s="104">
        <v>3200</v>
      </c>
    </row>
    <row r="107" spans="1:9" x14ac:dyDescent="0.25">
      <c r="A107" s="62" t="s">
        <v>180</v>
      </c>
      <c r="B107" s="134" t="s">
        <v>148</v>
      </c>
      <c r="C107" s="134"/>
      <c r="D107" s="134"/>
      <c r="E107" s="104">
        <v>283.79000000000002</v>
      </c>
      <c r="F107" s="104">
        <v>280</v>
      </c>
      <c r="G107" s="104">
        <v>280</v>
      </c>
      <c r="H107" s="104">
        <v>280</v>
      </c>
      <c r="I107" s="104">
        <v>280</v>
      </c>
    </row>
    <row r="108" spans="1:9" x14ac:dyDescent="0.25">
      <c r="A108" s="62" t="s">
        <v>103</v>
      </c>
      <c r="B108" s="134" t="s">
        <v>104</v>
      </c>
      <c r="C108" s="134"/>
      <c r="D108" s="134"/>
      <c r="E108" s="104">
        <v>283.79000000000002</v>
      </c>
      <c r="F108" s="104">
        <v>280</v>
      </c>
      <c r="G108" s="104">
        <v>280</v>
      </c>
      <c r="H108" s="104">
        <v>280</v>
      </c>
      <c r="I108" s="104">
        <v>280</v>
      </c>
    </row>
    <row r="109" spans="1:9" x14ac:dyDescent="0.25">
      <c r="A109" s="62" t="s">
        <v>111</v>
      </c>
      <c r="B109" s="134" t="s">
        <v>112</v>
      </c>
      <c r="C109" s="134"/>
      <c r="D109" s="134"/>
      <c r="E109" s="104">
        <v>283.79000000000002</v>
      </c>
      <c r="F109" s="104">
        <v>280</v>
      </c>
      <c r="G109" s="104">
        <v>280</v>
      </c>
      <c r="H109" s="104">
        <v>280</v>
      </c>
      <c r="I109" s="104">
        <v>280</v>
      </c>
    </row>
    <row r="110" spans="1:9" x14ac:dyDescent="0.25">
      <c r="A110" s="62">
        <v>42</v>
      </c>
      <c r="B110" s="134" t="s">
        <v>26</v>
      </c>
      <c r="C110" s="134"/>
      <c r="D110" s="134"/>
      <c r="E110" s="104">
        <v>283.79000000000002</v>
      </c>
      <c r="F110" s="104">
        <v>280</v>
      </c>
      <c r="G110" s="104">
        <v>280</v>
      </c>
      <c r="H110" s="104">
        <v>280</v>
      </c>
      <c r="I110" s="104">
        <v>280</v>
      </c>
    </row>
    <row r="111" spans="1:9" s="100" customFormat="1" x14ac:dyDescent="0.25">
      <c r="A111" s="101" t="s">
        <v>119</v>
      </c>
      <c r="B111" s="135" t="s">
        <v>120</v>
      </c>
      <c r="C111" s="135"/>
      <c r="D111" s="135"/>
      <c r="E111" s="104">
        <v>0</v>
      </c>
      <c r="F111" s="104">
        <v>0</v>
      </c>
      <c r="G111" s="104">
        <v>400</v>
      </c>
      <c r="H111" s="104">
        <v>400</v>
      </c>
      <c r="I111" s="104">
        <v>400</v>
      </c>
    </row>
    <row r="112" spans="1:9" s="100" customFormat="1" x14ac:dyDescent="0.25">
      <c r="A112" s="101" t="s">
        <v>121</v>
      </c>
      <c r="B112" s="135" t="s">
        <v>122</v>
      </c>
      <c r="C112" s="135"/>
      <c r="D112" s="135"/>
      <c r="E112" s="104">
        <v>0</v>
      </c>
      <c r="F112" s="104">
        <v>0</v>
      </c>
      <c r="G112" s="104">
        <v>400</v>
      </c>
      <c r="H112" s="104">
        <v>400</v>
      </c>
      <c r="I112" s="104">
        <v>400</v>
      </c>
    </row>
    <row r="113" spans="1:9" s="100" customFormat="1" x14ac:dyDescent="0.25">
      <c r="A113" s="101">
        <v>42</v>
      </c>
      <c r="B113" s="134" t="s">
        <v>26</v>
      </c>
      <c r="C113" s="134"/>
      <c r="D113" s="134"/>
      <c r="E113" s="104">
        <v>0</v>
      </c>
      <c r="F113" s="104">
        <v>0</v>
      </c>
      <c r="G113" s="104">
        <v>400</v>
      </c>
      <c r="H113" s="104">
        <v>400</v>
      </c>
      <c r="I113" s="104">
        <v>400</v>
      </c>
    </row>
    <row r="114" spans="1:9" x14ac:dyDescent="0.25">
      <c r="A114" s="108" t="s">
        <v>149</v>
      </c>
      <c r="B114" s="139" t="s">
        <v>150</v>
      </c>
      <c r="C114" s="139"/>
      <c r="D114" s="139"/>
      <c r="E114" s="106">
        <v>387953.32</v>
      </c>
      <c r="F114" s="106">
        <f>F115</f>
        <v>517305</v>
      </c>
      <c r="G114" s="106">
        <f>G118+G119+G120</f>
        <v>587415</v>
      </c>
      <c r="H114" s="106">
        <f t="shared" ref="H114:I114" si="5">H118+H119+H120</f>
        <v>587415</v>
      </c>
      <c r="I114" s="106">
        <f t="shared" si="5"/>
        <v>587415</v>
      </c>
    </row>
    <row r="115" spans="1:9" x14ac:dyDescent="0.25">
      <c r="A115" s="62" t="s">
        <v>176</v>
      </c>
      <c r="B115" s="134" t="s">
        <v>150</v>
      </c>
      <c r="C115" s="134"/>
      <c r="D115" s="134"/>
      <c r="E115" s="104">
        <v>387953.32</v>
      </c>
      <c r="F115" s="86">
        <f>F116</f>
        <v>517305</v>
      </c>
      <c r="G115" s="109">
        <f>G114</f>
        <v>587415</v>
      </c>
      <c r="H115" s="109">
        <f t="shared" ref="H115:I117" si="6">H114</f>
        <v>587415</v>
      </c>
      <c r="I115" s="109">
        <f t="shared" si="6"/>
        <v>587415</v>
      </c>
    </row>
    <row r="116" spans="1:9" x14ac:dyDescent="0.25">
      <c r="A116" s="62" t="s">
        <v>151</v>
      </c>
      <c r="B116" s="134" t="s">
        <v>114</v>
      </c>
      <c r="C116" s="134"/>
      <c r="D116" s="134"/>
      <c r="E116" s="104">
        <v>387953.32</v>
      </c>
      <c r="F116" s="86">
        <f>F117</f>
        <v>517305</v>
      </c>
      <c r="G116" s="109">
        <f>G115</f>
        <v>587415</v>
      </c>
      <c r="H116" s="109">
        <f t="shared" si="6"/>
        <v>587415</v>
      </c>
      <c r="I116" s="109">
        <f t="shared" si="6"/>
        <v>587415</v>
      </c>
    </row>
    <row r="117" spans="1:9" x14ac:dyDescent="0.25">
      <c r="A117" s="62" t="s">
        <v>115</v>
      </c>
      <c r="B117" s="134" t="s">
        <v>116</v>
      </c>
      <c r="C117" s="134"/>
      <c r="D117" s="134"/>
      <c r="E117" s="104">
        <v>387953.32</v>
      </c>
      <c r="F117" s="86">
        <f>F118+F119</f>
        <v>517305</v>
      </c>
      <c r="G117" s="109">
        <f>G116</f>
        <v>587415</v>
      </c>
      <c r="H117" s="109">
        <f t="shared" si="6"/>
        <v>587415</v>
      </c>
      <c r="I117" s="109">
        <f t="shared" si="6"/>
        <v>587415</v>
      </c>
    </row>
    <row r="118" spans="1:9" x14ac:dyDescent="0.25">
      <c r="A118" s="62">
        <v>31</v>
      </c>
      <c r="B118" s="134" t="s">
        <v>10</v>
      </c>
      <c r="C118" s="134"/>
      <c r="D118" s="134"/>
      <c r="E118" s="104">
        <v>387953.32</v>
      </c>
      <c r="F118" s="86">
        <v>486055</v>
      </c>
      <c r="G118" s="86">
        <v>559700</v>
      </c>
      <c r="H118" s="86">
        <v>559700</v>
      </c>
      <c r="I118" s="86">
        <v>559700</v>
      </c>
    </row>
    <row r="119" spans="1:9" x14ac:dyDescent="0.25">
      <c r="A119" s="62">
        <v>32</v>
      </c>
      <c r="B119" s="134" t="s">
        <v>19</v>
      </c>
      <c r="C119" s="134"/>
      <c r="D119" s="134"/>
      <c r="E119" s="104">
        <v>0</v>
      </c>
      <c r="F119" s="104">
        <v>31250</v>
      </c>
      <c r="G119" s="86">
        <v>27700</v>
      </c>
      <c r="H119" s="86">
        <v>27700</v>
      </c>
      <c r="I119" s="86">
        <v>27700</v>
      </c>
    </row>
    <row r="120" spans="1:9" x14ac:dyDescent="0.25">
      <c r="A120" s="98">
        <v>34</v>
      </c>
      <c r="B120" s="136" t="s">
        <v>82</v>
      </c>
      <c r="C120" s="136"/>
      <c r="D120" s="136"/>
      <c r="E120" s="104">
        <v>0</v>
      </c>
      <c r="F120" s="97">
        <v>0</v>
      </c>
      <c r="G120" s="97">
        <v>15</v>
      </c>
      <c r="H120" s="97">
        <v>15</v>
      </c>
      <c r="I120" s="97">
        <v>15</v>
      </c>
    </row>
  </sheetData>
  <mergeCells count="117">
    <mergeCell ref="B6:D6"/>
    <mergeCell ref="B7:D7"/>
    <mergeCell ref="B8:D8"/>
    <mergeCell ref="B9:D9"/>
    <mergeCell ref="B10:D10"/>
    <mergeCell ref="B11:D11"/>
    <mergeCell ref="B57:D57"/>
    <mergeCell ref="B58:D58"/>
    <mergeCell ref="B59:D59"/>
    <mergeCell ref="B12:D12"/>
    <mergeCell ref="B13:D13"/>
    <mergeCell ref="B14:D14"/>
    <mergeCell ref="B15:D15"/>
    <mergeCell ref="B16:D16"/>
    <mergeCell ref="B17:D17"/>
    <mergeCell ref="B54:D54"/>
    <mergeCell ref="B55:D55"/>
    <mergeCell ref="B56:D56"/>
    <mergeCell ref="B18:D18"/>
    <mergeCell ref="B19:D19"/>
    <mergeCell ref="B20:D20"/>
    <mergeCell ref="B21:D21"/>
    <mergeCell ref="B22:D22"/>
    <mergeCell ref="B23:D23"/>
    <mergeCell ref="B51:D51"/>
    <mergeCell ref="B52:D52"/>
    <mergeCell ref="B53:D53"/>
    <mergeCell ref="B24:D24"/>
    <mergeCell ref="B25:D25"/>
    <mergeCell ref="B26:D26"/>
    <mergeCell ref="B30:D30"/>
    <mergeCell ref="B31:D31"/>
    <mergeCell ref="B32:D32"/>
    <mergeCell ref="B48:D48"/>
    <mergeCell ref="B49:D49"/>
    <mergeCell ref="B50:D50"/>
    <mergeCell ref="B27:D27"/>
    <mergeCell ref="B28:D28"/>
    <mergeCell ref="B29:D29"/>
    <mergeCell ref="B33:D33"/>
    <mergeCell ref="B34:D34"/>
    <mergeCell ref="B35:D35"/>
    <mergeCell ref="B45:D45"/>
    <mergeCell ref="B46:D46"/>
    <mergeCell ref="B47:D47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102:D102"/>
    <mergeCell ref="B103:D103"/>
    <mergeCell ref="B104:D104"/>
    <mergeCell ref="B87:D87"/>
    <mergeCell ref="B88:D88"/>
    <mergeCell ref="B89:D89"/>
    <mergeCell ref="B90:D90"/>
    <mergeCell ref="B91:D91"/>
    <mergeCell ref="B92:D92"/>
    <mergeCell ref="B93:D93"/>
    <mergeCell ref="B94:D94"/>
    <mergeCell ref="B95:D95"/>
    <mergeCell ref="B117:D117"/>
    <mergeCell ref="B118:D118"/>
    <mergeCell ref="B119:D119"/>
    <mergeCell ref="B111:D111"/>
    <mergeCell ref="B112:D112"/>
    <mergeCell ref="B113:D113"/>
    <mergeCell ref="B120:D120"/>
    <mergeCell ref="A1:I3"/>
    <mergeCell ref="A4:I5"/>
    <mergeCell ref="B105:D105"/>
    <mergeCell ref="B106:D106"/>
    <mergeCell ref="B107:D107"/>
    <mergeCell ref="B108:D108"/>
    <mergeCell ref="B109:D109"/>
    <mergeCell ref="B110:D110"/>
    <mergeCell ref="B114:D114"/>
    <mergeCell ref="B115:D115"/>
    <mergeCell ref="B116:D116"/>
    <mergeCell ref="B96:D96"/>
    <mergeCell ref="B97:D97"/>
    <mergeCell ref="B98:D98"/>
    <mergeCell ref="B99:D99"/>
    <mergeCell ref="B100:D100"/>
    <mergeCell ref="B101:D1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2023-09-07T12:06:01Z</cp:lastPrinted>
  <dcterms:created xsi:type="dcterms:W3CDTF">2022-08-12T12:51:27Z</dcterms:created>
  <dcterms:modified xsi:type="dcterms:W3CDTF">2024-12-30T09:09:53Z</dcterms:modified>
</cp:coreProperties>
</file>