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RAČUNOVODSTVO\2025\FINANCIJSKI PLAN\"/>
    </mc:Choice>
  </mc:AlternateContent>
  <bookViews>
    <workbookView xWindow="0" yWindow="0" windowWidth="23040" windowHeight="8904" activeTab="1"/>
  </bookViews>
  <sheets>
    <sheet name="SAŽETAK" sheetId="1" r:id="rId1"/>
    <sheet name="PRENESENI VIŠAK ILI MANJAK" sheetId="12" r:id="rId2"/>
    <sheet name=" Račun prihoda i rashoda" sheetId="3" r:id="rId3"/>
    <sheet name="Prihodi -podaci za grafikon" sheetId="14" r:id="rId4"/>
    <sheet name="Rashodi-podaci za grafikon" sheetId="15" r:id="rId5"/>
    <sheet name="Rashodi prema izvorima finan" sheetId="5" r:id="rId6"/>
    <sheet name="Rashodi prema funkcijskoj k " sheetId="8" r:id="rId7"/>
    <sheet name="Račun financiranja" sheetId="6" r:id="rId8"/>
    <sheet name="Račun fin prema izvorima f" sheetId="10" r:id="rId9"/>
    <sheet name="Posebni dio" sheetId="11" r:id="rId10"/>
  </sheets>
  <definedNames>
    <definedName name="_xlnm.Print_Area" localSheetId="2">' Račun prihoda i rashoda'!$B$1:$H$59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8" l="1"/>
  <c r="D10" i="8"/>
  <c r="D8" i="8"/>
  <c r="H6" i="12"/>
  <c r="I14" i="1" l="1"/>
  <c r="I13" i="1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2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1" i="3"/>
  <c r="K92" i="3"/>
  <c r="K93" i="3"/>
  <c r="K94" i="3"/>
  <c r="K41" i="3"/>
  <c r="J83" i="3"/>
  <c r="J84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2" i="3"/>
  <c r="J75" i="3"/>
  <c r="J76" i="3"/>
  <c r="J77" i="3"/>
  <c r="J78" i="3"/>
  <c r="J85" i="3"/>
  <c r="J86" i="3"/>
  <c r="J87" i="3"/>
  <c r="J88" i="3"/>
  <c r="J89" i="3"/>
  <c r="J41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9" i="3"/>
  <c r="K30" i="3"/>
  <c r="K31" i="3"/>
  <c r="K32" i="3"/>
  <c r="K33" i="3"/>
  <c r="K34" i="3"/>
  <c r="K35" i="3"/>
  <c r="K12" i="3"/>
  <c r="J15" i="3"/>
  <c r="J16" i="3"/>
  <c r="J20" i="3"/>
  <c r="J21" i="3"/>
  <c r="J22" i="3"/>
  <c r="J32" i="3"/>
  <c r="J33" i="3"/>
  <c r="J34" i="3"/>
  <c r="J35" i="3"/>
  <c r="J12" i="3"/>
  <c r="J11" i="3"/>
  <c r="G6" i="8"/>
  <c r="F6" i="8"/>
  <c r="E6" i="8"/>
  <c r="E10" i="8"/>
  <c r="E7" i="8"/>
  <c r="F34" i="5"/>
  <c r="F26" i="5"/>
  <c r="F31" i="5"/>
  <c r="F25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6" i="5"/>
  <c r="F7" i="5"/>
  <c r="F8" i="5"/>
  <c r="F9" i="5"/>
  <c r="F10" i="5"/>
  <c r="F11" i="5"/>
  <c r="F14" i="5"/>
  <c r="F17" i="5"/>
  <c r="F6" i="5"/>
  <c r="I15" i="1"/>
  <c r="N248" i="11"/>
  <c r="N247" i="11"/>
  <c r="N246" i="11"/>
  <c r="N245" i="11"/>
  <c r="N249" i="11"/>
  <c r="N250" i="11"/>
  <c r="N257" i="11"/>
  <c r="N258" i="11"/>
  <c r="N161" i="11"/>
  <c r="N160" i="11"/>
  <c r="N159" i="11"/>
  <c r="N13" i="11"/>
  <c r="N9" i="11"/>
  <c r="N28" i="11"/>
  <c r="N19" i="11"/>
  <c r="N60" i="11" l="1"/>
  <c r="N59" i="11" s="1"/>
  <c r="K2" i="11"/>
  <c r="K3" i="11"/>
  <c r="K4" i="11"/>
  <c r="K5" i="11"/>
  <c r="K6" i="11"/>
  <c r="R304" i="11"/>
  <c r="R303" i="11"/>
  <c r="R302" i="11"/>
  <c r="R301" i="11"/>
  <c r="R283" i="11"/>
  <c r="R282" i="11"/>
  <c r="R281" i="11"/>
  <c r="R280" i="11"/>
  <c r="R279" i="11"/>
  <c r="R278" i="11"/>
  <c r="K263" i="11"/>
  <c r="R247" i="11"/>
  <c r="R248" i="11"/>
  <c r="R249" i="11"/>
  <c r="R250" i="11"/>
  <c r="R251" i="11"/>
  <c r="R252" i="11"/>
  <c r="R253" i="11"/>
  <c r="R254" i="11"/>
  <c r="R255" i="11"/>
  <c r="R256" i="11"/>
  <c r="R257" i="11"/>
  <c r="R258" i="11"/>
  <c r="R259" i="11"/>
  <c r="R260" i="11"/>
  <c r="R261" i="11"/>
  <c r="R262" i="11"/>
  <c r="R245" i="11"/>
  <c r="R246" i="11"/>
  <c r="R198" i="11"/>
  <c r="R201" i="11"/>
  <c r="R200" i="11"/>
  <c r="R199" i="11"/>
  <c r="R166" i="11"/>
  <c r="R167" i="11"/>
  <c r="R168" i="11"/>
  <c r="R169" i="11"/>
  <c r="R173" i="11"/>
  <c r="R174" i="11"/>
  <c r="R175" i="11"/>
  <c r="R10" i="11"/>
  <c r="R11" i="11"/>
  <c r="R12" i="11"/>
  <c r="R14" i="11"/>
  <c r="R15" i="11"/>
  <c r="R16" i="11"/>
  <c r="R17" i="11"/>
  <c r="R18" i="11"/>
  <c r="R20" i="11"/>
  <c r="R21" i="11"/>
  <c r="R22" i="11"/>
  <c r="R23" i="11"/>
  <c r="R24" i="11"/>
  <c r="R25" i="11"/>
  <c r="R26" i="11"/>
  <c r="R27" i="11"/>
  <c r="R29" i="11"/>
  <c r="R31" i="11"/>
  <c r="R32" i="11"/>
  <c r="R33" i="11"/>
  <c r="R34" i="11"/>
  <c r="R43" i="11"/>
  <c r="R46" i="11"/>
  <c r="R47" i="11"/>
  <c r="R48" i="11"/>
  <c r="R49" i="11"/>
  <c r="R61" i="11"/>
  <c r="R62" i="11"/>
  <c r="R63" i="11"/>
  <c r="R64" i="11"/>
  <c r="R65" i="11"/>
  <c r="R66" i="11"/>
  <c r="R67" i="11"/>
  <c r="R69" i="11"/>
  <c r="R70" i="11"/>
  <c r="R71" i="11"/>
  <c r="R72" i="11"/>
  <c r="R73" i="11"/>
  <c r="R74" i="11"/>
  <c r="R81" i="11"/>
  <c r="R82" i="11"/>
  <c r="R83" i="11"/>
  <c r="R84" i="11"/>
  <c r="R85" i="11"/>
  <c r="R86" i="11"/>
  <c r="R87" i="11"/>
  <c r="R88" i="11"/>
  <c r="R92" i="11"/>
  <c r="R93" i="11"/>
  <c r="R94" i="11"/>
  <c r="R95" i="11"/>
  <c r="R101" i="11"/>
  <c r="R102" i="11"/>
  <c r="R103" i="11"/>
  <c r="R104" i="11"/>
  <c r="R105" i="11"/>
  <c r="R106" i="11"/>
  <c r="R109" i="11"/>
  <c r="R110" i="11"/>
  <c r="R111" i="11"/>
  <c r="R112" i="11"/>
  <c r="R113" i="11"/>
  <c r="R114" i="11"/>
  <c r="R116" i="11"/>
  <c r="R117" i="11"/>
  <c r="R125" i="11"/>
  <c r="R60" i="11"/>
  <c r="N43" i="11"/>
  <c r="N45" i="11"/>
  <c r="N44" i="11" s="1"/>
  <c r="R44" i="11" s="1"/>
  <c r="E8" i="8"/>
  <c r="C11" i="8"/>
  <c r="C6" i="8" s="1"/>
  <c r="C7" i="8" s="1"/>
  <c r="R45" i="11" l="1"/>
  <c r="N42" i="11"/>
  <c r="R42" i="11" s="1"/>
  <c r="E31" i="5"/>
  <c r="D23" i="5"/>
  <c r="D31" i="5"/>
  <c r="D24" i="5"/>
  <c r="C23" i="5"/>
  <c r="C24" i="5"/>
  <c r="F28" i="14"/>
  <c r="F34" i="14"/>
  <c r="F31" i="14"/>
  <c r="F21" i="14"/>
  <c r="F22" i="14"/>
  <c r="F13" i="14"/>
  <c r="F12" i="14"/>
  <c r="F8" i="14"/>
  <c r="I33" i="3"/>
  <c r="E7" i="5"/>
  <c r="E14" i="5"/>
  <c r="D7" i="5"/>
  <c r="D6" i="5" s="1"/>
  <c r="D6" i="8" s="1"/>
  <c r="D14" i="5"/>
  <c r="C8" i="5"/>
  <c r="C7" i="5" s="1"/>
  <c r="C6" i="5" s="1"/>
  <c r="F19" i="15"/>
  <c r="F18" i="15"/>
  <c r="F11" i="15"/>
  <c r="F10" i="15"/>
  <c r="F7" i="15"/>
  <c r="F20" i="14"/>
  <c r="I12" i="3"/>
  <c r="F9" i="14"/>
  <c r="I41" i="3"/>
  <c r="F16" i="15" s="1"/>
  <c r="I86" i="3"/>
  <c r="I88" i="3"/>
  <c r="I87" i="3"/>
  <c r="I70" i="3"/>
  <c r="H39" i="3"/>
  <c r="H87" i="3"/>
  <c r="H86" i="3"/>
  <c r="H88" i="3"/>
  <c r="H40" i="3"/>
  <c r="H48" i="3"/>
  <c r="H70" i="3"/>
  <c r="H61" i="3"/>
  <c r="H54" i="3"/>
  <c r="H49" i="3"/>
  <c r="H41" i="3"/>
  <c r="H44" i="3"/>
  <c r="G70" i="3"/>
  <c r="G61" i="3"/>
  <c r="G54" i="3"/>
  <c r="G49" i="3"/>
  <c r="G48" i="3" s="1"/>
  <c r="G40" i="3" s="1"/>
  <c r="G39" i="3" s="1"/>
  <c r="G41" i="3"/>
  <c r="I32" i="3"/>
  <c r="I15" i="3"/>
  <c r="H12" i="3"/>
  <c r="H11" i="3" s="1"/>
  <c r="G11" i="3"/>
  <c r="G10" i="3" s="1"/>
  <c r="F5" i="15" l="1"/>
  <c r="F7" i="14"/>
  <c r="F6" i="14" s="1"/>
  <c r="F27" i="14" s="1"/>
  <c r="I11" i="3"/>
  <c r="E6" i="5"/>
  <c r="H15" i="1"/>
  <c r="G15" i="1"/>
  <c r="G12" i="1"/>
  <c r="G16" i="1" s="1"/>
  <c r="K10" i="1" l="1"/>
  <c r="J10" i="1"/>
  <c r="R299" i="11" l="1"/>
  <c r="R132" i="11"/>
  <c r="R133" i="11"/>
  <c r="R134" i="11"/>
  <c r="R135" i="11"/>
  <c r="R136" i="11"/>
  <c r="R137" i="11"/>
  <c r="R159" i="11"/>
  <c r="R160" i="11"/>
  <c r="R161" i="11"/>
  <c r="R162" i="11"/>
  <c r="R163" i="11"/>
  <c r="R164" i="11"/>
  <c r="R165" i="11"/>
  <c r="R191" i="11"/>
  <c r="R192" i="11"/>
  <c r="R193" i="11"/>
  <c r="R194" i="11"/>
  <c r="R195" i="11"/>
  <c r="R218" i="11"/>
  <c r="R220" i="11"/>
  <c r="R221" i="11"/>
  <c r="R222" i="11"/>
  <c r="R223" i="11"/>
  <c r="R224" i="11"/>
  <c r="R225" i="11"/>
  <c r="R226" i="11"/>
  <c r="R227" i="11"/>
  <c r="R228" i="11"/>
  <c r="R229" i="11"/>
  <c r="R263" i="11"/>
  <c r="R264" i="11"/>
  <c r="R265" i="11"/>
  <c r="R266" i="11"/>
  <c r="R267" i="11"/>
  <c r="R268" i="11"/>
  <c r="R269" i="11"/>
  <c r="R270" i="11"/>
  <c r="R271" i="11"/>
  <c r="R272" i="11"/>
  <c r="R273" i="11"/>
  <c r="R274" i="11"/>
  <c r="R275" i="11"/>
  <c r="R276" i="11"/>
  <c r="R277" i="11"/>
  <c r="R284" i="11"/>
  <c r="R285" i="11"/>
  <c r="R286" i="11"/>
  <c r="R287" i="11"/>
  <c r="R288" i="11"/>
  <c r="R289" i="11"/>
  <c r="R290" i="11"/>
  <c r="R291" i="11"/>
  <c r="R292" i="11"/>
  <c r="R293" i="11"/>
  <c r="R294" i="11"/>
  <c r="R296" i="11"/>
  <c r="R297" i="11"/>
  <c r="R298" i="11"/>
  <c r="E24" i="5"/>
  <c r="E23" i="5" s="1"/>
  <c r="F23" i="5" s="1"/>
  <c r="R219" i="11"/>
  <c r="R28" i="11"/>
  <c r="R13" i="11"/>
  <c r="R9" i="11"/>
  <c r="R19" i="11" l="1"/>
  <c r="N8" i="11"/>
  <c r="R8" i="11" s="1"/>
  <c r="R59" i="11"/>
  <c r="R217" i="11"/>
  <c r="I48" i="3"/>
  <c r="G11" i="8"/>
  <c r="F11" i="8"/>
  <c r="F17" i="15" l="1"/>
  <c r="F15" i="15" s="1"/>
  <c r="F6" i="15"/>
  <c r="F4" i="15" s="1"/>
  <c r="F3" i="15" s="1"/>
  <c r="I40" i="3"/>
  <c r="I39" i="3" s="1"/>
  <c r="N7" i="11"/>
  <c r="F24" i="5"/>
  <c r="G24" i="5"/>
  <c r="G25" i="5"/>
  <c r="G26" i="5"/>
  <c r="G32" i="5"/>
  <c r="G34" i="5"/>
  <c r="J40" i="3"/>
  <c r="K40" i="3" l="1"/>
  <c r="R7" i="11"/>
  <c r="N4" i="11"/>
  <c r="N6" i="11"/>
  <c r="J39" i="3"/>
  <c r="K39" i="3"/>
  <c r="K13" i="1"/>
  <c r="K14" i="1"/>
  <c r="J13" i="1"/>
  <c r="J14" i="1"/>
  <c r="I12" i="1"/>
  <c r="I16" i="1" s="1"/>
  <c r="N5" i="11" l="1"/>
  <c r="R5" i="11" s="1"/>
  <c r="R6" i="11"/>
  <c r="N3" i="11"/>
  <c r="N2" i="11" s="1"/>
  <c r="R2" i="11" s="1"/>
  <c r="R4" i="11"/>
  <c r="I10" i="3"/>
  <c r="J10" i="3" s="1"/>
  <c r="G7" i="8"/>
  <c r="F7" i="8"/>
  <c r="K15" i="1"/>
  <c r="G23" i="5"/>
  <c r="R3" i="11" l="1"/>
  <c r="G31" i="5"/>
  <c r="G10" i="8"/>
  <c r="F10" i="8"/>
  <c r="H33" i="3"/>
  <c r="H16" i="1"/>
  <c r="H12" i="1"/>
  <c r="K12" i="1" s="1"/>
  <c r="J12" i="1"/>
  <c r="H32" i="3" l="1"/>
  <c r="J15" i="1"/>
  <c r="G8" i="8"/>
  <c r="F8" i="8"/>
  <c r="H10" i="3" l="1"/>
  <c r="K10" i="3" s="1"/>
  <c r="K11" i="3"/>
</calcChain>
</file>

<file path=xl/sharedStrings.xml><?xml version="1.0" encoding="utf-8"?>
<sst xmlns="http://schemas.openxmlformats.org/spreadsheetml/2006/main" count="1009" uniqueCount="279">
  <si>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</si>
  <si>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</si>
  <si>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</si>
  <si>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</si>
  <si>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</si>
  <si>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</si>
  <si>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</si>
  <si>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</si>
  <si>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</si>
  <si>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</si>
  <si>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</si>
  <si>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</si>
  <si>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</si>
  <si>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</si>
  <si>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</si>
  <si>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</si>
  <si>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</si>
  <si>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</si>
  <si>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</si>
  <si>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</si>
  <si>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</si>
  <si>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</si>
  <si>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</si>
  <si>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</si>
  <si>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</si>
  <si>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</si>
  <si>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</si>
  <si>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</si>
  <si>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</si>
  <si>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</si>
  <si>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</si>
  <si>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</si>
  <si>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</si>
  <si>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</si>
  <si>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proizvoda i robe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</si>
  <si>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</si>
  <si>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</si>
  <si>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</si>
  <si>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</si>
  <si>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</si>
  <si>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</si>
  <si>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</si>
  <si>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</si>
  <si>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</si>
  <si>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</si>
  <si>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</si>
  <si>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</si>
  <si>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</si>
  <si>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</si>
  <si>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</si>
  <si>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</si>
  <si>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</si>
  <si>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</si>
  <si>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</si>
  <si>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</si>
  <si>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</si>
  <si>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</si>
  <si>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</si>
  <si>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</si>
  <si>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</si>
  <si>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</si>
  <si>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</si>
  <si>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</si>
  <si>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</si>
  <si>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</si>
  <si>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</si>
  <si>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</si>
  <si>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</si>
  <si>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</si>
  <si>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</si>
  <si>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OSTVARENJE/IZVRŠENJE 
N-1. 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</si>
  <si>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</si>
  <si>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</si>
  <si>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</si>
  <si>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Pomoći proračunskim korisnicima iz proračuna koji im nije nadležan</t>
  </si>
  <si>
    <t>Kapitalne pomoći proračunskim korisnicima iz proračuna koji im nije nadležan</t>
  </si>
  <si>
    <t>Prihodi od upravnih i administrativnih pristojbi, pristojbi po posebnim propisima i naknada</t>
  </si>
  <si>
    <t>Prihodi po posebnim propisima</t>
  </si>
  <si>
    <t>Ostali nespomenuti prihodi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</si>
  <si>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</si>
  <si>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</si>
  <si>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</si>
  <si>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</si>
  <si>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imovine</t>
  </si>
  <si>
    <t xml:space="preserve">Prihodi od financijske imovine
</t>
  </si>
  <si>
    <t>Kamate na oročena sredstva i depozite po viđenju</t>
  </si>
  <si>
    <t>Tekuće donacije</t>
  </si>
  <si>
    <t>Ostali rashodi za zaposlene</t>
  </si>
  <si>
    <t>Doprinosi na plaće</t>
  </si>
  <si>
    <t>Doprinosi za obvezno zdravstveno osiguranje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</si>
  <si>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</si>
  <si>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</si>
  <si>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</si>
  <si>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</si>
  <si>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</si>
  <si>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</si>
  <si>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</si>
  <si>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</si>
  <si>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</si>
  <si>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</si>
  <si>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</si>
  <si>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</si>
  <si>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</si>
  <si>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</si>
  <si>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</si>
  <si>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</si>
  <si>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</si>
  <si>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</si>
  <si>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</si>
  <si>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Rashodi za usluge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</si>
  <si>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</si>
  <si>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</si>
  <si>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</si>
  <si>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</si>
  <si>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</si>
  <si>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</si>
  <si>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</si>
  <si>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</si>
  <si>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</si>
  <si>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</si>
  <si>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</si>
  <si>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</si>
  <si>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Ostali nespomenuti rashodi poslovanja</t>
  </si>
  <si>
    <t>3295</t>
  </si>
  <si>
    <t>Pristojbe i naknade</t>
  </si>
  <si>
    <t>3296</t>
  </si>
  <si>
    <t>Troškovi sudskih postupaka</t>
  </si>
  <si>
    <t>3299</t>
  </si>
  <si>
    <t>Financijski rashodi</t>
  </si>
  <si>
    <t>Ostali financijski rashodi</t>
  </si>
  <si>
    <t>Naknade građanima i kućanstvima na temelju osiguranja i druge naknade</t>
  </si>
  <si>
    <t>Tekuće donacije u naravi</t>
  </si>
  <si>
    <t>Rashodi za nabavu proizvedene dugotrajne imovine</t>
  </si>
  <si>
    <t>Postrojenja i oprema</t>
  </si>
  <si>
    <t>Uredska oprema i namještaj</t>
  </si>
  <si>
    <t>Knjige, umjetnička djela i ostale izložbene vrijednosti</t>
  </si>
  <si>
    <t>Knjige</t>
  </si>
  <si>
    <t>Ostale usluge</t>
  </si>
  <si>
    <t>Bankarske usluge i usluge platnog prometa</t>
  </si>
  <si>
    <t>Ostale naknade građanima i kućanstvima iz proračuna</t>
  </si>
  <si>
    <t>Naknade građanima i kućanstvima u naravi</t>
  </si>
  <si>
    <t>Rashodi za donacije, kazne, naknade šteta i kapitalne pomoći</t>
  </si>
  <si>
    <t>Članarine i norme</t>
  </si>
  <si>
    <t>3233</t>
  </si>
  <si>
    <t>Usluge promidžbe i informiranja</t>
  </si>
  <si>
    <t>3.1. Vlastiti prihodi</t>
  </si>
  <si>
    <t>4 Prihodi za posebne namjene</t>
  </si>
  <si>
    <t>4.3. Ostali namjenski prihodi</t>
  </si>
  <si>
    <t>5 Pomoći</t>
  </si>
  <si>
    <t>5.3. Pomoći iz državnog proračuna</t>
  </si>
  <si>
    <t>5.4. Pomoći iz županijskog proračuna</t>
  </si>
  <si>
    <t>6 Donacije</t>
  </si>
  <si>
    <t>6.1. Donacije</t>
  </si>
  <si>
    <t>5.1.Pomoći od međunarodnih tijela i organizacija</t>
  </si>
  <si>
    <t>09 Obrazovanje</t>
  </si>
  <si>
    <t>091 Predškolsko i osnovno obrazovanje</t>
  </si>
  <si>
    <t>0911 Predškolsko obrazovanje</t>
  </si>
  <si>
    <t>0912 Osnovno obrazovanje</t>
  </si>
  <si>
    <t>096 Dodatne usluge u obrazovanju</t>
  </si>
  <si>
    <t>Pomoći iz državnog proračuna temeljem prijenosa EU sredstava</t>
  </si>
  <si>
    <t>Tekuće pomoći iz državnog proračuna temeljem prijenosa EU sredstava</t>
  </si>
  <si>
    <t>Donacije od pravnih i fizičkih osoba izvan općeg proračuna</t>
  </si>
  <si>
    <t>-</t>
  </si>
  <si>
    <t>Glavni program S02 OSNOVNO ŠKOLSKO OBRAZOVANJE</t>
  </si>
  <si>
    <t>Program S02 3200 DECENTRALIZIRANE FUNKCIJE - MINIMALNI FINANCIJSKI STANDARD</t>
  </si>
  <si>
    <t>Aktivnost S02 3200A320001 REDOVNA PROGRAMSKA DJELATNOST OSNOVNIH ŠKOLA</t>
  </si>
  <si>
    <t>Izvor 1. OPĆI PRIHODI I PRIMICI</t>
  </si>
  <si>
    <t>3</t>
  </si>
  <si>
    <t>32</t>
  </si>
  <si>
    <t>321</t>
  </si>
  <si>
    <t>3211</t>
  </si>
  <si>
    <t>322</t>
  </si>
  <si>
    <t>323</t>
  </si>
  <si>
    <t>3239</t>
  </si>
  <si>
    <t>329</t>
  </si>
  <si>
    <t>3294</t>
  </si>
  <si>
    <t>34</t>
  </si>
  <si>
    <t>343</t>
  </si>
  <si>
    <t>3431</t>
  </si>
  <si>
    <t>Aktivnost S02 3200A320002 REDOVNO ODRŽAVANJE OBJEKATA OSNOVNIH ŠKOLA</t>
  </si>
  <si>
    <t>Aktivnost S02 3200K320001 KAPITALNA ULAGANJA U OPREMU - DECENTRALIZIRANA SREDSTVA</t>
  </si>
  <si>
    <t>4</t>
  </si>
  <si>
    <t>42</t>
  </si>
  <si>
    <t>422</t>
  </si>
  <si>
    <t>4221</t>
  </si>
  <si>
    <t>Program S02 3201 ŠIRE JAVNE POTREBE - IZNAD MINIMALNOG STANDARDA</t>
  </si>
  <si>
    <t>Aktivnost S02 3201A320102 IZVANNASTAVNE I IZVANŠKOLSKE AKTIVNOSTI</t>
  </si>
  <si>
    <t>Izvor 1.1. OPĆI PRIHODI I PRIMICI</t>
  </si>
  <si>
    <t>Izvor 5. POMOĆI</t>
  </si>
  <si>
    <t>Izvor 5.3. POMOĆI IZ DRŽAVNOG PRORAČUNA</t>
  </si>
  <si>
    <t>38</t>
  </si>
  <si>
    <t>Ostali rashodi</t>
  </si>
  <si>
    <t>381</t>
  </si>
  <si>
    <t>3812</t>
  </si>
  <si>
    <t>Aktivnost S02 3201A320103 MANIFESTACIJE ODGOJA I ŠKOLSTVA</t>
  </si>
  <si>
    <t>Aktivnost S02 3201A320104 NABAVKA UDŽBENIKA I PRIBORA</t>
  </si>
  <si>
    <t>37</t>
  </si>
  <si>
    <t>372</t>
  </si>
  <si>
    <t>3722</t>
  </si>
  <si>
    <t>Aktivnost S02 3201A320105 PROMETNI ODGOJ I SIGURNOST U PROMETU - POLIGON</t>
  </si>
  <si>
    <t>Aktivnost S02 3201A320110 SUSTAV VIDEO NADZORA</t>
  </si>
  <si>
    <t>Aktivnost S02 3201A320111 HITNE INTERVENCIJE</t>
  </si>
  <si>
    <t>Aktivnost S02 3201A320113 PROJEKT E ŠKOLE</t>
  </si>
  <si>
    <t>Aktivnost S02 3201A320114 VLASTITA I NAMJENSKA SREDSTVA OSNOVNIH ŠKOLA</t>
  </si>
  <si>
    <t>Izvor 3. VLASTITI PRIHODI</t>
  </si>
  <si>
    <t>Izvor 3.1. OSTALI VLASTITI PRIHODI</t>
  </si>
  <si>
    <t>Aktivnost S02 3201A320115 POMOĆNICI U NASTAVI</t>
  </si>
  <si>
    <t>31</t>
  </si>
  <si>
    <t>311</t>
  </si>
  <si>
    <t>3111</t>
  </si>
  <si>
    <t>312</t>
  </si>
  <si>
    <t>3121</t>
  </si>
  <si>
    <t>313</t>
  </si>
  <si>
    <t>3132</t>
  </si>
  <si>
    <t>Aktivnost S02 3201T320103 EU PROJEKTI OŠ</t>
  </si>
  <si>
    <t>Izvor 5.1. POMOĆI OD MEĐUNARODNIH ORGANIZACIJA I TIJELA EU</t>
  </si>
  <si>
    <t>Aktivnost S02 3201T320105 EU PROJEKT "S POMOĆNIKOM MOGU BOLJE 5"</t>
  </si>
  <si>
    <t>Aktivnost S02 3201T320107 PREHRANA UČENIKA</t>
  </si>
  <si>
    <t>Aktivnost S02 3201T320111 EU PROJEKT "S POMOĆNIKOM MOGU BOLJE 6"</t>
  </si>
  <si>
    <t>Program S02 3202 KAPITALNA ULAGANJA NA OBJEKTIMA OŠ</t>
  </si>
  <si>
    <t>Aktivnost S02 3202K320201 KUPNJA OPREME ZA OSNOVNE ŠKOLE</t>
  </si>
  <si>
    <t>424</t>
  </si>
  <si>
    <t>4241</t>
  </si>
  <si>
    <t>Aktivnost S02 3202K320250 NABAVKA ŠKOLSKE LEKTIRE</t>
  </si>
  <si>
    <t>Program S02 3203 RASHODI ZA ZAPOSLENE U OŠ</t>
  </si>
  <si>
    <t>Aktivnost S02 3203A320301 RASHODI ZA ZAPOSLENE U OŠ</t>
  </si>
  <si>
    <t>3131</t>
  </si>
  <si>
    <t>Doprinosi za mirovinsko osiguranje</t>
  </si>
  <si>
    <t>BROJČANA OZNAKA</t>
  </si>
  <si>
    <t>NAZIV (vrsta rashoda/izdatka)</t>
  </si>
  <si>
    <t>IZVORNI PLAN ILI REBALANS 2024.</t>
  </si>
  <si>
    <t>OSTVARENJE/IZVRŠENJE 
(01.01.-30.06.2024.)</t>
  </si>
  <si>
    <t>OSTVARENJE/IZVRŠENJE 
(01.01.-30.06.2023.)</t>
  </si>
  <si>
    <t>IZVRŠENJE FINANCIJSKOG PLANA PRORAČUNSKOG KORISNIKA DRŽAVNOG PRORAČUNA
ZA 2024. GODINU</t>
  </si>
  <si>
    <t>7=5/3*100</t>
  </si>
  <si>
    <t>C) PRENESENI VIŠAK ILI PRENESENI MANJAK I VIŠEGODIŠNJI PLAN URAVNOTEŽENJA</t>
  </si>
  <si>
    <t>VIŠKOVI/MANJKOVI</t>
  </si>
  <si>
    <t>UKUPAN DONOS VIŠKA / MANJKA IZ PRETHODNE(IH) GODINE</t>
  </si>
  <si>
    <t>VIŠAK / MANJAK IZ PRETHODNE(IH) GODINE KOJI ĆE SE RASPOREDITI / POKRITI</t>
  </si>
  <si>
    <t>VIŠAK / MANJAK + NETO FINANCIRANJE+PRENESENI RAZULTAT</t>
  </si>
  <si>
    <t>OSTVARENJE/IZVRŠENJE 
(01.01.-30.06.2025.)</t>
  </si>
  <si>
    <t>IZVORNI PLAN ILI REBALANS 2025.</t>
  </si>
  <si>
    <t xml:space="preserve">OSTVARENJE/IZVRŠENJE 
(01.01.-30.06.2025.) </t>
  </si>
  <si>
    <t>Pomoći od međunarodnih organizacija te institucija i tijela EU</t>
  </si>
  <si>
    <t xml:space="preserve">Tekuće pomoći od institucija i tijela EU </t>
  </si>
  <si>
    <t>Tekuće pomoći proračunskim korisnicima iz proračuna koji im nije nadležan</t>
  </si>
  <si>
    <t>Kapitalne donacije</t>
  </si>
  <si>
    <t>Zatezne kamate</t>
  </si>
  <si>
    <t>Instrumenti, uređaji i strojevi</t>
  </si>
  <si>
    <t>Uređaji, strojevi i oprema za ostale namjene</t>
  </si>
  <si>
    <t>Reprezentacija</t>
  </si>
  <si>
    <t>Komunikacijska oprema</t>
  </si>
  <si>
    <t>Prihodi od prodaje proizvoda i robe te pruženih usluga i prihodi od donacija</t>
  </si>
  <si>
    <t>5.2. Pomoći temeljem prijenosa EU sredstava</t>
  </si>
  <si>
    <t>1.1.1.  Opći prihodi i primici</t>
  </si>
  <si>
    <t>1.1.2. Porezni prihodi za decentralizirane funkcije</t>
  </si>
  <si>
    <t>1.1.1. Opći prihodi i primici</t>
  </si>
  <si>
    <t xml:space="preserve"> IZVRŠENJE 
(01.01.-30.06.2024.)</t>
  </si>
  <si>
    <t xml:space="preserve"> IZVRŠENJE 
(01.01.-30.6.2025.) </t>
  </si>
  <si>
    <t>Instrumenti i uređaji</t>
  </si>
  <si>
    <t>IZVORNI PLAN ILI REBALANS 
2025.</t>
  </si>
  <si>
    <t xml:space="preserve"> IZVRŠENJE 2025.
(01.01.-30.06.2025.)
</t>
  </si>
  <si>
    <t>INDEKS
2025.</t>
  </si>
  <si>
    <t>Izvor 1.1.1. OPĆI PRIHODI I PRIMICI</t>
  </si>
  <si>
    <t>Izvor 1.1.2. POREZNI PRIHODI ZA DECENTRALIZIRANE FUNKCIJE</t>
  </si>
  <si>
    <t>Aktivnost K320002 KAPITALNA ULAGANJA U OBJEKTE -DECENTRALIZIRANA SREDSTVA</t>
  </si>
  <si>
    <t xml:space="preserve">Rashodi poslovanja </t>
  </si>
  <si>
    <t>Izvor 4. PRIHODI ZA POSEBNE NAMJENE</t>
  </si>
  <si>
    <t>Izvor 4.3. OSTALI NAMJENSKI PRIHODI</t>
  </si>
  <si>
    <t xml:space="preserve">Izvor 5.1. POMOĆI OD MEĐUNARODNIH ORGANIZACIJA I TIJELA EU </t>
  </si>
  <si>
    <t>Izvor 5.4. POMOĆI IZ ŽUPANIJSKOG PRORAČUNA</t>
  </si>
  <si>
    <t xml:space="preserve">Rashodi za nabavu proizvedene dugotrajne imovine </t>
  </si>
  <si>
    <t>Izvor 6. DONACIJE</t>
  </si>
  <si>
    <t>Izvor 6.1. DONACIJE</t>
  </si>
  <si>
    <t>Oprema za održavanje i zaštitu</t>
  </si>
  <si>
    <t xml:space="preserve">Instrumenti i uređaji </t>
  </si>
  <si>
    <t>Aktivnost S02 3201T320112 EU PROJEKT "S POMOĆNIKOM MOGU BOLJE 7"</t>
  </si>
  <si>
    <t>Izvor 5.2. POMOĆI TEMELJEM PRIJENOSA EU SREDSTAVA</t>
  </si>
  <si>
    <t>Izvor 5.2.2. POMOĆI TEMELJEM PRIJENOSA EU SREDSTAVA-PRIJENOSI 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</si>
</sst>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41A]_-;\-* #,##0.00\ [$€-41A]_-;_-* &quot;-&quot;??\ [$€-41A]_-;_-@_-"/>
    <numFmt numFmtId="165" formatCode="_-* #,##0.0000\ [$€-41A]_-;\-* #,##0.0000\ [$€-41A]_-;_-* &quot;-&quot;??\ [$€-41A]_-;_-@_-"/>
    <numFmt numFmtId="166" formatCode="[$-1041A]#,##0.00%"/>
    <numFmt numFmtId="167" formatCode="_-* #,##0.00\ [$€-1]_-;\-* #,##0.00\ [$€-1]_-;_-* &quot;-&quot;??\ [$€-1]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231F2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231F20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i/>
      <sz val="10"/>
      <color rgb="FF002060"/>
      <name val="Arial"/>
      <family val="2"/>
      <charset val="238"/>
    </font>
    <font>
      <sz val="10"/>
      <color rgb="FF002060"/>
      <name val="Arial"/>
      <family val="2"/>
      <charset val="238"/>
    </font>
    <font>
      <i/>
      <sz val="10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8" fillId="0" borderId="0"/>
    <xf numFmtId="9" fontId="19" fillId="0" borderId="0" applyFont="0" applyFill="0" applyBorder="0" applyAlignment="0" applyProtection="0"/>
  </cellStyleXfs>
  <cellXfs count="260">
    <xf numFmtId="0" fontId="0" fillId="0" borderId="0" xfId="0"/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5" fillId="0" borderId="3" xfId="0" quotePrefix="1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0" fillId="4" borderId="0" xfId="0" applyFill="1"/>
    <xf numFmtId="0" fontId="0" fillId="2" borderId="0" xfId="0" applyFill="1"/>
    <xf numFmtId="0" fontId="3" fillId="2" borderId="0" xfId="0" applyNumberFormat="1" applyFont="1" applyFill="1" applyBorder="1" applyAlignment="1" applyProtection="1"/>
    <xf numFmtId="164" fontId="6" fillId="0" borderId="3" xfId="0" applyNumberFormat="1" applyFont="1" applyFill="1" applyBorder="1" applyAlignment="1" applyProtection="1">
      <alignment horizontal="center" vertical="center" wrapText="1"/>
    </xf>
    <xf numFmtId="164" fontId="3" fillId="2" borderId="3" xfId="0" applyNumberFormat="1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17" fillId="0" borderId="0" xfId="0" applyFont="1"/>
    <xf numFmtId="0" fontId="0" fillId="0" borderId="0" xfId="0"/>
    <xf numFmtId="0" fontId="6" fillId="2" borderId="3" xfId="0" applyNumberFormat="1" applyFont="1" applyFill="1" applyBorder="1" applyAlignment="1" applyProtection="1">
      <alignment horizontal="left" vertical="center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20" fillId="2" borderId="3" xfId="0" applyNumberFormat="1" applyFont="1" applyFill="1" applyBorder="1" applyAlignment="1" applyProtection="1">
      <alignment horizontal="left" vertical="center" wrapText="1" indent="1"/>
    </xf>
    <xf numFmtId="0" fontId="20" fillId="2" borderId="3" xfId="0" applyNumberFormat="1" applyFont="1" applyFill="1" applyBorder="1" applyAlignment="1" applyProtection="1">
      <alignment horizontal="left" vertical="center" wrapText="1"/>
    </xf>
    <xf numFmtId="0" fontId="17" fillId="0" borderId="3" xfId="0" applyFont="1" applyBorder="1" applyAlignment="1">
      <alignment horizontal="left"/>
    </xf>
    <xf numFmtId="0" fontId="16" fillId="0" borderId="3" xfId="0" applyFont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 vertical="center" wrapText="1"/>
    </xf>
    <xf numFmtId="164" fontId="5" fillId="2" borderId="3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49" fontId="15" fillId="0" borderId="3" xfId="2" applyNumberFormat="1" applyFont="1" applyBorder="1" applyAlignment="1" applyProtection="1">
      <alignment horizontal="left" vertical="center" wrapText="1" shrinkToFit="1"/>
    </xf>
    <xf numFmtId="0" fontId="17" fillId="0" borderId="3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/>
    </xf>
    <xf numFmtId="49" fontId="15" fillId="0" borderId="3" xfId="2" applyNumberFormat="1" applyFont="1" applyFill="1" applyBorder="1" applyAlignment="1" applyProtection="1">
      <alignment horizontal="left" vertical="center" wrapText="1" shrinkToFit="1"/>
    </xf>
    <xf numFmtId="0" fontId="16" fillId="0" borderId="3" xfId="0" applyFont="1" applyFill="1" applyBorder="1" applyAlignment="1">
      <alignment horizontal="left"/>
    </xf>
    <xf numFmtId="164" fontId="17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164" fontId="8" fillId="2" borderId="3" xfId="0" applyNumberFormat="1" applyFont="1" applyFill="1" applyBorder="1" applyAlignment="1" applyProtection="1">
      <alignment horizontal="right" vertical="center" wrapText="1"/>
    </xf>
    <xf numFmtId="164" fontId="17" fillId="0" borderId="3" xfId="0" applyNumberFormat="1" applyFont="1" applyBorder="1" applyAlignment="1">
      <alignment horizontal="right" vertical="center"/>
    </xf>
    <xf numFmtId="165" fontId="3" fillId="2" borderId="3" xfId="0" applyNumberFormat="1" applyFont="1" applyFill="1" applyBorder="1" applyAlignment="1">
      <alignment horizontal="right"/>
    </xf>
    <xf numFmtId="165" fontId="0" fillId="0" borderId="3" xfId="0" applyNumberFormat="1" applyBorder="1"/>
    <xf numFmtId="0" fontId="1" fillId="0" borderId="0" xfId="0" applyFont="1"/>
    <xf numFmtId="164" fontId="21" fillId="0" borderId="3" xfId="0" applyNumberFormat="1" applyFont="1" applyBorder="1" applyAlignment="1">
      <alignment horizontal="right" vertical="center"/>
    </xf>
    <xf numFmtId="164" fontId="5" fillId="2" borderId="3" xfId="0" applyNumberFormat="1" applyFont="1" applyFill="1" applyBorder="1" applyAlignment="1"/>
    <xf numFmtId="164" fontId="21" fillId="0" borderId="3" xfId="0" applyNumberFormat="1" applyFont="1" applyBorder="1"/>
    <xf numFmtId="164" fontId="17" fillId="0" borderId="3" xfId="0" applyNumberFormat="1" applyFont="1" applyBorder="1"/>
    <xf numFmtId="164" fontId="8" fillId="2" borderId="3" xfId="0" applyNumberFormat="1" applyFont="1" applyFill="1" applyBorder="1" applyAlignment="1" applyProtection="1">
      <alignment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17" fillId="8" borderId="3" xfId="0" applyFont="1" applyFill="1" applyBorder="1" applyAlignment="1" applyProtection="1">
      <alignment vertical="top" wrapText="1" readingOrder="1"/>
      <protection locked="0"/>
    </xf>
    <xf numFmtId="0" fontId="21" fillId="10" borderId="3" xfId="0" applyNumberFormat="1" applyFont="1" applyFill="1" applyBorder="1" applyAlignment="1" applyProtection="1">
      <alignment horizontal="center" vertical="center" wrapText="1"/>
    </xf>
    <xf numFmtId="0" fontId="21" fillId="10" borderId="0" xfId="0" applyFont="1" applyFill="1" applyAlignment="1">
      <alignment horizontal="center" vertical="center"/>
    </xf>
    <xf numFmtId="164" fontId="6" fillId="4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left"/>
    </xf>
    <xf numFmtId="0" fontId="21" fillId="0" borderId="0" xfId="0" applyFont="1"/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166" fontId="21" fillId="7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left" vertical="center"/>
    </xf>
    <xf numFmtId="0" fontId="6" fillId="4" borderId="3" xfId="0" applyNumberFormat="1" applyFont="1" applyFill="1" applyBorder="1" applyAlignment="1" applyProtection="1">
      <alignment vertical="center"/>
    </xf>
    <xf numFmtId="0" fontId="23" fillId="11" borderId="0" xfId="0" applyFont="1" applyFill="1" applyAlignment="1">
      <alignment vertical="center" wrapText="1"/>
    </xf>
    <xf numFmtId="164" fontId="23" fillId="11" borderId="15" xfId="0" applyNumberFormat="1" applyFont="1" applyFill="1" applyBorder="1" applyAlignment="1">
      <alignment horizontal="right" vertical="center" wrapText="1"/>
    </xf>
    <xf numFmtId="164" fontId="24" fillId="12" borderId="16" xfId="0" applyNumberFormat="1" applyFont="1" applyFill="1" applyBorder="1" applyAlignment="1">
      <alignment horizontal="right" vertical="center"/>
    </xf>
    <xf numFmtId="164" fontId="23" fillId="11" borderId="0" xfId="0" applyNumberFormat="1" applyFont="1" applyFill="1" applyAlignment="1">
      <alignment vertical="center" wrapText="1"/>
    </xf>
    <xf numFmtId="164" fontId="25" fillId="11" borderId="0" xfId="0" applyNumberFormat="1" applyFont="1" applyFill="1" applyAlignment="1">
      <alignment vertical="center"/>
    </xf>
    <xf numFmtId="164" fontId="23" fillId="11" borderId="17" xfId="0" applyNumberFormat="1" applyFont="1" applyFill="1" applyBorder="1" applyAlignment="1">
      <alignment horizontal="right" vertical="center"/>
    </xf>
    <xf numFmtId="0" fontId="23" fillId="11" borderId="0" xfId="0" applyFont="1" applyFill="1" applyAlignment="1">
      <alignment vertical="center"/>
    </xf>
    <xf numFmtId="0" fontId="25" fillId="11" borderId="0" xfId="0" applyFont="1" applyFill="1" applyAlignment="1">
      <alignment vertical="center" wrapText="1"/>
    </xf>
    <xf numFmtId="0" fontId="25" fillId="11" borderId="0" xfId="0" applyFont="1" applyFill="1" applyAlignment="1">
      <alignment horizontal="center" vertical="center" wrapText="1"/>
    </xf>
    <xf numFmtId="164" fontId="0" fillId="0" borderId="3" xfId="0" applyNumberFormat="1" applyBorder="1"/>
    <xf numFmtId="0" fontId="21" fillId="2" borderId="3" xfId="0" applyNumberFormat="1" applyFont="1" applyFill="1" applyBorder="1" applyAlignment="1" applyProtection="1">
      <alignment horizontal="left" vertical="center" wrapText="1"/>
    </xf>
    <xf numFmtId="0" fontId="17" fillId="2" borderId="3" xfId="0" applyNumberFormat="1" applyFont="1" applyFill="1" applyBorder="1" applyAlignment="1" applyProtection="1">
      <alignment horizontal="left" vertical="center" wrapText="1"/>
    </xf>
    <xf numFmtId="0" fontId="17" fillId="2" borderId="3" xfId="0" quotePrefix="1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26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/>
    </xf>
    <xf numFmtId="0" fontId="17" fillId="8" borderId="3" xfId="0" applyFont="1" applyFill="1" applyBorder="1" applyAlignment="1" applyProtection="1">
      <alignment vertical="top" wrapText="1" readingOrder="1"/>
      <protection locked="0"/>
    </xf>
    <xf numFmtId="0" fontId="17" fillId="2" borderId="3" xfId="0" applyFont="1" applyFill="1" applyBorder="1"/>
    <xf numFmtId="164" fontId="17" fillId="2" borderId="3" xfId="0" applyNumberFormat="1" applyFont="1" applyFill="1" applyBorder="1"/>
    <xf numFmtId="167" fontId="3" fillId="0" borderId="3" xfId="0" applyNumberFormat="1" applyFont="1" applyFill="1" applyBorder="1" applyAlignment="1">
      <alignment horizontal="right"/>
    </xf>
    <xf numFmtId="167" fontId="17" fillId="0" borderId="3" xfId="0" applyNumberFormat="1" applyFont="1" applyBorder="1" applyAlignment="1">
      <alignment horizontal="center" vertical="center"/>
    </xf>
    <xf numFmtId="167" fontId="3" fillId="0" borderId="3" xfId="0" applyNumberFormat="1" applyFont="1" applyFill="1" applyBorder="1" applyAlignment="1">
      <alignment horizontal="center" vertical="center"/>
    </xf>
    <xf numFmtId="167" fontId="5" fillId="4" borderId="3" xfId="0" applyNumberFormat="1" applyFont="1" applyFill="1" applyBorder="1" applyAlignment="1">
      <alignment horizontal="right"/>
    </xf>
    <xf numFmtId="167" fontId="5" fillId="4" borderId="3" xfId="0" applyNumberFormat="1" applyFont="1" applyFill="1" applyBorder="1" applyAlignment="1">
      <alignment horizontal="center" vertical="center"/>
    </xf>
    <xf numFmtId="167" fontId="17" fillId="0" borderId="3" xfId="0" applyNumberFormat="1" applyFont="1" applyBorder="1"/>
    <xf numFmtId="167" fontId="21" fillId="4" borderId="3" xfId="0" applyNumberFormat="1" applyFont="1" applyFill="1" applyBorder="1" applyAlignment="1">
      <alignment horizontal="center" vertical="center"/>
    </xf>
    <xf numFmtId="167" fontId="3" fillId="2" borderId="3" xfId="0" applyNumberFormat="1" applyFont="1" applyFill="1" applyBorder="1" applyAlignment="1" applyProtection="1">
      <alignment horizontal="right" vertical="center" wrapText="1"/>
    </xf>
    <xf numFmtId="167" fontId="21" fillId="0" borderId="3" xfId="0" applyNumberFormat="1" applyFont="1" applyBorder="1"/>
    <xf numFmtId="167" fontId="21" fillId="2" borderId="3" xfId="0" applyNumberFormat="1" applyFont="1" applyFill="1" applyBorder="1" applyAlignment="1"/>
    <xf numFmtId="167" fontId="5" fillId="2" borderId="3" xfId="0" applyNumberFormat="1" applyFont="1" applyFill="1" applyBorder="1" applyAlignment="1">
      <alignment horizontal="right" vertical="center"/>
    </xf>
    <xf numFmtId="167" fontId="21" fillId="2" borderId="3" xfId="0" applyNumberFormat="1" applyFont="1" applyFill="1" applyBorder="1" applyAlignment="1">
      <alignment vertical="center"/>
    </xf>
    <xf numFmtId="167" fontId="17" fillId="2" borderId="3" xfId="0" applyNumberFormat="1" applyFont="1" applyFill="1" applyBorder="1" applyAlignment="1">
      <alignment horizontal="right" vertical="center"/>
    </xf>
    <xf numFmtId="167" fontId="17" fillId="0" borderId="3" xfId="0" applyNumberFormat="1" applyFont="1" applyBorder="1" applyAlignment="1">
      <alignment vertical="center"/>
    </xf>
    <xf numFmtId="10" fontId="21" fillId="0" borderId="3" xfId="3" applyNumberFormat="1" applyFont="1" applyBorder="1" applyAlignment="1">
      <alignment horizontal="center" vertical="center"/>
    </xf>
    <xf numFmtId="10" fontId="17" fillId="0" borderId="3" xfId="3" applyNumberFormat="1" applyFont="1" applyBorder="1" applyAlignment="1">
      <alignment horizontal="center" vertical="center"/>
    </xf>
    <xf numFmtId="10" fontId="3" fillId="0" borderId="3" xfId="3" applyNumberFormat="1" applyFont="1" applyFill="1" applyBorder="1" applyAlignment="1">
      <alignment horizontal="center" vertical="center"/>
    </xf>
    <xf numFmtId="10" fontId="3" fillId="0" borderId="3" xfId="3" applyNumberFormat="1" applyFont="1" applyFill="1" applyBorder="1" applyAlignment="1">
      <alignment horizontal="center"/>
    </xf>
    <xf numFmtId="10" fontId="5" fillId="4" borderId="3" xfId="3" applyNumberFormat="1" applyFont="1" applyFill="1" applyBorder="1" applyAlignment="1">
      <alignment horizontal="center" vertical="center"/>
    </xf>
    <xf numFmtId="10" fontId="5" fillId="4" borderId="3" xfId="3" applyNumberFormat="1" applyFont="1" applyFill="1" applyBorder="1" applyAlignment="1">
      <alignment horizontal="center"/>
    </xf>
    <xf numFmtId="10" fontId="3" fillId="2" borderId="3" xfId="3" applyNumberFormat="1" applyFont="1" applyFill="1" applyBorder="1" applyAlignment="1">
      <alignment horizontal="center" vertical="center"/>
    </xf>
    <xf numFmtId="10" fontId="3" fillId="2" borderId="3" xfId="3" applyNumberFormat="1" applyFont="1" applyFill="1" applyBorder="1" applyAlignment="1">
      <alignment horizontal="center"/>
    </xf>
    <xf numFmtId="167" fontId="3" fillId="2" borderId="3" xfId="0" applyNumberFormat="1" applyFont="1" applyFill="1" applyBorder="1" applyAlignment="1">
      <alignment horizontal="right" vertical="center"/>
    </xf>
    <xf numFmtId="167" fontId="17" fillId="0" borderId="3" xfId="0" applyNumberFormat="1" applyFont="1" applyBorder="1" applyAlignment="1">
      <alignment vertical="top" wrapText="1"/>
    </xf>
    <xf numFmtId="167" fontId="17" fillId="0" borderId="3" xfId="0" applyNumberFormat="1" applyFont="1" applyBorder="1" applyAlignment="1">
      <alignment vertical="center" wrapText="1"/>
    </xf>
    <xf numFmtId="167" fontId="21" fillId="0" borderId="3" xfId="0" applyNumberFormat="1" applyFont="1" applyBorder="1" applyAlignment="1">
      <alignment vertical="center"/>
    </xf>
    <xf numFmtId="167" fontId="17" fillId="0" borderId="0" xfId="0" applyNumberFormat="1" applyFont="1" applyBorder="1"/>
    <xf numFmtId="164" fontId="1" fillId="0" borderId="3" xfId="0" applyNumberFormat="1" applyFont="1" applyBorder="1"/>
    <xf numFmtId="167" fontId="21" fillId="0" borderId="3" xfId="0" applyNumberFormat="1" applyFont="1" applyBorder="1" applyAlignment="1">
      <alignment horizontal="right" vertical="center"/>
    </xf>
    <xf numFmtId="167" fontId="17" fillId="0" borderId="3" xfId="0" applyNumberFormat="1" applyFont="1" applyBorder="1" applyAlignment="1">
      <alignment horizontal="right" vertical="center"/>
    </xf>
    <xf numFmtId="167" fontId="17" fillId="0" borderId="3" xfId="0" applyNumberFormat="1" applyFont="1" applyBorder="1" applyAlignment="1">
      <alignment horizontal="right" vertical="center" wrapText="1"/>
    </xf>
    <xf numFmtId="167" fontId="21" fillId="0" borderId="3" xfId="0" applyNumberFormat="1" applyFont="1" applyBorder="1" applyAlignment="1">
      <alignment vertical="top" wrapText="1"/>
    </xf>
    <xf numFmtId="167" fontId="21" fillId="0" borderId="3" xfId="0" applyNumberFormat="1" applyFont="1" applyBorder="1" applyAlignment="1">
      <alignment horizontal="right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17" fillId="8" borderId="3" xfId="0" applyFont="1" applyFill="1" applyBorder="1" applyAlignment="1" applyProtection="1">
      <alignment horizontal="left" vertical="top" wrapText="1" readingOrder="1"/>
      <protection locked="0"/>
    </xf>
    <xf numFmtId="166" fontId="21" fillId="7" borderId="3" xfId="0" applyNumberFormat="1" applyFont="1" applyFill="1" applyBorder="1" applyAlignment="1" applyProtection="1">
      <alignment horizontal="center" vertical="center" readingOrder="1"/>
      <protection locked="0"/>
    </xf>
    <xf numFmtId="167" fontId="17" fillId="0" borderId="0" xfId="0" applyNumberFormat="1" applyFont="1"/>
    <xf numFmtId="0" fontId="1" fillId="0" borderId="0" xfId="0" applyFont="1" applyBorder="1" applyAlignment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4" fillId="9" borderId="0" xfId="0" applyNumberFormat="1" applyFont="1" applyFill="1" applyBorder="1" applyAlignment="1" applyProtection="1">
      <alignment horizontal="center" vertical="center" wrapText="1"/>
    </xf>
    <xf numFmtId="0" fontId="8" fillId="4" borderId="3" xfId="0" applyNumberFormat="1" applyFont="1" applyFill="1" applyBorder="1" applyAlignment="1" applyProtection="1">
      <alignment horizontal="left" vertical="center" wrapText="1"/>
    </xf>
    <xf numFmtId="0" fontId="6" fillId="4" borderId="3" xfId="0" applyNumberFormat="1" applyFont="1" applyFill="1" applyBorder="1" applyAlignment="1" applyProtection="1">
      <alignment vertical="center" wrapText="1"/>
    </xf>
    <xf numFmtId="0" fontId="6" fillId="4" borderId="3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vertical="center"/>
    </xf>
    <xf numFmtId="0" fontId="8" fillId="0" borderId="3" xfId="0" quotePrefix="1" applyFont="1" applyFill="1" applyBorder="1" applyAlignment="1">
      <alignment horizontal="left" vertical="center"/>
    </xf>
    <xf numFmtId="0" fontId="5" fillId="0" borderId="3" xfId="0" quotePrefix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wrapText="1"/>
    </xf>
    <xf numFmtId="0" fontId="5" fillId="4" borderId="3" xfId="0" quotePrefix="1" applyFont="1" applyFill="1" applyBorder="1" applyAlignment="1">
      <alignment horizontal="left" vertical="center" wrapText="1"/>
    </xf>
    <xf numFmtId="0" fontId="8" fillId="0" borderId="3" xfId="0" quotePrefix="1" applyFont="1" applyBorder="1" applyAlignment="1">
      <alignment horizontal="left" vertical="center"/>
    </xf>
    <xf numFmtId="0" fontId="8" fillId="2" borderId="3" xfId="0" quotePrefix="1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8" fillId="0" borderId="3" xfId="0" quotePrefix="1" applyNumberFormat="1" applyFont="1" applyFill="1" applyBorder="1" applyAlignment="1" applyProtection="1">
      <alignment horizontal="left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4" fillId="4" borderId="0" xfId="0" applyNumberFormat="1" applyFont="1" applyFill="1" applyBorder="1" applyAlignment="1" applyProtection="1">
      <alignment horizontal="center" vertical="center" wrapText="1"/>
    </xf>
    <xf numFmtId="0" fontId="5" fillId="4" borderId="1" xfId="0" quotePrefix="1" applyFont="1" applyFill="1" applyBorder="1" applyAlignment="1">
      <alignment horizontal="left" wrapText="1"/>
    </xf>
    <xf numFmtId="0" fontId="5" fillId="4" borderId="2" xfId="0" quotePrefix="1" applyFont="1" applyFill="1" applyBorder="1" applyAlignment="1">
      <alignment horizontal="left" wrapText="1"/>
    </xf>
    <xf numFmtId="0" fontId="5" fillId="4" borderId="4" xfId="0" quotePrefix="1" applyFont="1" applyFill="1" applyBorder="1" applyAlignment="1">
      <alignment horizontal="left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23" fillId="11" borderId="0" xfId="0" applyFont="1" applyFill="1" applyAlignment="1">
      <alignment horizontal="center" vertical="center" wrapText="1"/>
    </xf>
    <xf numFmtId="0" fontId="23" fillId="11" borderId="13" xfId="0" applyFont="1" applyFill="1" applyBorder="1" applyAlignment="1">
      <alignment horizontal="center" vertical="center" wrapText="1"/>
    </xf>
    <xf numFmtId="0" fontId="23" fillId="11" borderId="14" xfId="0" applyFont="1" applyFill="1" applyBorder="1" applyAlignment="1">
      <alignment horizontal="center" vertical="center" wrapText="1"/>
    </xf>
    <xf numFmtId="0" fontId="23" fillId="9" borderId="1" xfId="2" applyFont="1" applyFill="1" applyBorder="1" applyAlignment="1">
      <alignment horizontal="left" vertical="center" wrapText="1"/>
    </xf>
    <xf numFmtId="0" fontId="23" fillId="9" borderId="2" xfId="2" applyFont="1" applyFill="1" applyBorder="1" applyAlignment="1">
      <alignment horizontal="left" vertical="center" wrapText="1"/>
    </xf>
    <xf numFmtId="0" fontId="23" fillId="9" borderId="4" xfId="2" applyFont="1" applyFill="1" applyBorder="1" applyAlignment="1">
      <alignment horizontal="left" vertical="center" wrapText="1"/>
    </xf>
    <xf numFmtId="0" fontId="23" fillId="3" borderId="1" xfId="2" applyFont="1" applyFill="1" applyBorder="1" applyAlignment="1">
      <alignment horizontal="left" vertical="center" wrapText="1"/>
    </xf>
    <xf numFmtId="0" fontId="23" fillId="3" borderId="2" xfId="2" applyFont="1" applyFill="1" applyBorder="1" applyAlignment="1">
      <alignment horizontal="left" vertical="center" wrapText="1"/>
    </xf>
    <xf numFmtId="0" fontId="23" fillId="3" borderId="4" xfId="2" applyFont="1" applyFill="1" applyBorder="1" applyAlignment="1">
      <alignment horizontal="left" vertical="center" wrapText="1"/>
    </xf>
    <xf numFmtId="0" fontId="23" fillId="11" borderId="17" xfId="0" applyFont="1" applyFill="1" applyBorder="1" applyAlignment="1">
      <alignment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2" fillId="9" borderId="5" xfId="0" applyNumberFormat="1" applyFont="1" applyFill="1" applyBorder="1" applyAlignment="1" applyProtection="1">
      <alignment horizontal="center" vertical="center" wrapText="1"/>
    </xf>
    <xf numFmtId="0" fontId="2" fillId="9" borderId="0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5" fillId="3" borderId="18" xfId="0" applyNumberFormat="1" applyFont="1" applyFill="1" applyBorder="1" applyAlignment="1" applyProtection="1">
      <alignment horizontal="center" vertical="center" wrapText="1"/>
    </xf>
    <xf numFmtId="0" fontId="5" fillId="3" borderId="19" xfId="0" applyNumberFormat="1" applyFont="1" applyFill="1" applyBorder="1" applyAlignment="1" applyProtection="1">
      <alignment horizontal="center" vertical="center" wrapText="1"/>
    </xf>
    <xf numFmtId="0" fontId="4" fillId="9" borderId="7" xfId="0" applyNumberFormat="1" applyFont="1" applyFill="1" applyBorder="1" applyAlignment="1" applyProtection="1">
      <alignment horizontal="center" vertical="center" wrapText="1"/>
    </xf>
    <xf numFmtId="0" fontId="4" fillId="9" borderId="6" xfId="0" applyNumberFormat="1" applyFont="1" applyFill="1" applyBorder="1" applyAlignment="1" applyProtection="1">
      <alignment horizontal="center" vertical="center" wrapText="1"/>
    </xf>
    <xf numFmtId="0" fontId="4" fillId="9" borderId="8" xfId="0" applyNumberFormat="1" applyFont="1" applyFill="1" applyBorder="1" applyAlignment="1" applyProtection="1">
      <alignment horizontal="center" vertical="center" wrapText="1"/>
    </xf>
    <xf numFmtId="0" fontId="4" fillId="9" borderId="9" xfId="0" applyNumberFormat="1" applyFont="1" applyFill="1" applyBorder="1" applyAlignment="1" applyProtection="1">
      <alignment horizontal="center" vertical="center" wrapText="1"/>
    </xf>
    <xf numFmtId="0" fontId="4" fillId="9" borderId="10" xfId="0" applyNumberFormat="1" applyFont="1" applyFill="1" applyBorder="1" applyAlignment="1" applyProtection="1">
      <alignment horizontal="center" vertical="center" wrapText="1"/>
    </xf>
    <xf numFmtId="0" fontId="4" fillId="9" borderId="11" xfId="0" applyNumberFormat="1" applyFont="1" applyFill="1" applyBorder="1" applyAlignment="1" applyProtection="1">
      <alignment horizontal="center" vertical="center" wrapText="1"/>
    </xf>
    <xf numFmtId="0" fontId="4" fillId="9" borderId="5" xfId="0" applyNumberFormat="1" applyFont="1" applyFill="1" applyBorder="1" applyAlignment="1" applyProtection="1">
      <alignment horizontal="center" vertical="center" wrapText="1"/>
    </xf>
    <xf numFmtId="0" fontId="4" fillId="9" borderId="12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vertical="top" wrapText="1" readingOrder="1"/>
      <protection locked="0"/>
    </xf>
    <xf numFmtId="0" fontId="17" fillId="4" borderId="3" xfId="0" applyFont="1" applyFill="1" applyBorder="1"/>
    <xf numFmtId="164" fontId="21" fillId="7" borderId="3" xfId="0" applyNumberFormat="1" applyFont="1" applyFill="1" applyBorder="1" applyAlignment="1" applyProtection="1">
      <alignment vertical="top" wrapText="1" readingOrder="1"/>
      <protection locked="0"/>
    </xf>
    <xf numFmtId="164" fontId="17" fillId="4" borderId="3" xfId="0" applyNumberFormat="1" applyFont="1" applyFill="1" applyBorder="1"/>
    <xf numFmtId="0" fontId="21" fillId="10" borderId="5" xfId="0" applyFont="1" applyFill="1" applyBorder="1" applyAlignment="1">
      <alignment horizontal="center" vertical="center"/>
    </xf>
    <xf numFmtId="0" fontId="21" fillId="10" borderId="5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 applyProtection="1">
      <alignment vertical="top" wrapText="1" readingOrder="1"/>
      <protection locked="0"/>
    </xf>
    <xf numFmtId="0" fontId="17" fillId="3" borderId="3" xfId="0" applyFont="1" applyFill="1" applyBorder="1"/>
    <xf numFmtId="164" fontId="21" fillId="6" borderId="3" xfId="0" applyNumberFormat="1" applyFont="1" applyFill="1" applyBorder="1" applyAlignment="1" applyProtection="1">
      <alignment vertical="top" wrapText="1" readingOrder="1"/>
      <protection locked="0"/>
    </xf>
    <xf numFmtId="164" fontId="17" fillId="3" borderId="3" xfId="0" applyNumberFormat="1" applyFont="1" applyFill="1" applyBorder="1"/>
    <xf numFmtId="0" fontId="17" fillId="8" borderId="3" xfId="0" applyFont="1" applyFill="1" applyBorder="1" applyAlignment="1" applyProtection="1">
      <alignment vertical="top" wrapText="1" readingOrder="1"/>
      <protection locked="0"/>
    </xf>
    <xf numFmtId="0" fontId="17" fillId="2" borderId="3" xfId="0" applyFont="1" applyFill="1" applyBorder="1"/>
    <xf numFmtId="164" fontId="17" fillId="8" borderId="3" xfId="0" applyNumberFormat="1" applyFont="1" applyFill="1" applyBorder="1" applyAlignment="1" applyProtection="1">
      <alignment vertical="top" wrapText="1" readingOrder="1"/>
      <protection locked="0"/>
    </xf>
    <xf numFmtId="164" fontId="17" fillId="2" borderId="3" xfId="0" applyNumberFormat="1" applyFont="1" applyFill="1" applyBorder="1"/>
    <xf numFmtId="0" fontId="21" fillId="7" borderId="1" xfId="0" applyFont="1" applyFill="1" applyBorder="1" applyAlignment="1" applyProtection="1">
      <alignment vertical="top" wrapText="1" readingOrder="1"/>
      <protection locked="0"/>
    </xf>
    <xf numFmtId="0" fontId="21" fillId="7" borderId="2" xfId="0" applyFont="1" applyFill="1" applyBorder="1" applyAlignment="1" applyProtection="1">
      <alignment vertical="top" wrapText="1" readingOrder="1"/>
      <protection locked="0"/>
    </xf>
    <xf numFmtId="0" fontId="21" fillId="7" borderId="4" xfId="0" applyFont="1" applyFill="1" applyBorder="1" applyAlignment="1" applyProtection="1">
      <alignment vertical="top" wrapText="1" readingOrder="1"/>
      <protection locked="0"/>
    </xf>
    <xf numFmtId="164" fontId="21" fillId="7" borderId="1" xfId="0" applyNumberFormat="1" applyFont="1" applyFill="1" applyBorder="1" applyAlignment="1" applyProtection="1">
      <alignment vertical="top" wrapText="1" readingOrder="1"/>
      <protection locked="0"/>
    </xf>
    <xf numFmtId="164" fontId="21" fillId="7" borderId="2" xfId="0" applyNumberFormat="1" applyFont="1" applyFill="1" applyBorder="1" applyAlignment="1" applyProtection="1">
      <alignment vertical="top" wrapText="1" readingOrder="1"/>
      <protection locked="0"/>
    </xf>
    <xf numFmtId="164" fontId="21" fillId="7" borderId="4" xfId="0" applyNumberFormat="1" applyFont="1" applyFill="1" applyBorder="1" applyAlignment="1" applyProtection="1">
      <alignment vertical="top" wrapText="1" readingOrder="1"/>
      <protection locked="0"/>
    </xf>
    <xf numFmtId="0" fontId="21" fillId="6" borderId="1" xfId="0" applyFont="1" applyFill="1" applyBorder="1" applyAlignment="1" applyProtection="1">
      <alignment vertical="top" wrapText="1" readingOrder="1"/>
      <protection locked="0"/>
    </xf>
    <xf numFmtId="0" fontId="21" fillId="6" borderId="2" xfId="0" applyFont="1" applyFill="1" applyBorder="1" applyAlignment="1" applyProtection="1">
      <alignment vertical="top" wrapText="1" readingOrder="1"/>
      <protection locked="0"/>
    </xf>
    <xf numFmtId="0" fontId="21" fillId="6" borderId="4" xfId="0" applyFont="1" applyFill="1" applyBorder="1" applyAlignment="1" applyProtection="1">
      <alignment vertical="top" wrapText="1" readingOrder="1"/>
      <protection locked="0"/>
    </xf>
    <xf numFmtId="164" fontId="21" fillId="6" borderId="1" xfId="0" applyNumberFormat="1" applyFont="1" applyFill="1" applyBorder="1" applyAlignment="1" applyProtection="1">
      <alignment vertical="top" wrapText="1" readingOrder="1"/>
      <protection locked="0"/>
    </xf>
    <xf numFmtId="164" fontId="21" fillId="6" borderId="2" xfId="0" applyNumberFormat="1" applyFont="1" applyFill="1" applyBorder="1" applyAlignment="1" applyProtection="1">
      <alignment vertical="top" wrapText="1" readingOrder="1"/>
      <protection locked="0"/>
    </xf>
    <xf numFmtId="164" fontId="21" fillId="6" borderId="4" xfId="0" applyNumberFormat="1" applyFont="1" applyFill="1" applyBorder="1" applyAlignment="1" applyProtection="1">
      <alignment vertical="top" wrapText="1" readingOrder="1"/>
      <protection locked="0"/>
    </xf>
    <xf numFmtId="0" fontId="17" fillId="8" borderId="1" xfId="0" applyFont="1" applyFill="1" applyBorder="1" applyAlignment="1" applyProtection="1">
      <alignment vertical="top" wrapText="1" readingOrder="1"/>
      <protection locked="0"/>
    </xf>
    <xf numFmtId="0" fontId="17" fillId="8" borderId="2" xfId="0" applyFont="1" applyFill="1" applyBorder="1" applyAlignment="1" applyProtection="1">
      <alignment vertical="top" wrapText="1" readingOrder="1"/>
      <protection locked="0"/>
    </xf>
    <xf numFmtId="0" fontId="17" fillId="8" borderId="4" xfId="0" applyFont="1" applyFill="1" applyBorder="1" applyAlignment="1" applyProtection="1">
      <alignment vertical="top" wrapText="1" readingOrder="1"/>
      <protection locked="0"/>
    </xf>
    <xf numFmtId="164" fontId="17" fillId="8" borderId="1" xfId="0" applyNumberFormat="1" applyFont="1" applyFill="1" applyBorder="1" applyAlignment="1" applyProtection="1">
      <alignment vertical="top" wrapText="1" readingOrder="1"/>
      <protection locked="0"/>
    </xf>
    <xf numFmtId="164" fontId="17" fillId="8" borderId="2" xfId="0" applyNumberFormat="1" applyFont="1" applyFill="1" applyBorder="1" applyAlignment="1" applyProtection="1">
      <alignment vertical="top" wrapText="1" readingOrder="1"/>
      <protection locked="0"/>
    </xf>
    <xf numFmtId="164" fontId="17" fillId="8" borderId="4" xfId="0" applyNumberFormat="1" applyFont="1" applyFill="1" applyBorder="1" applyAlignment="1" applyProtection="1">
      <alignment vertical="top" wrapText="1" readingOrder="1"/>
      <protection locked="0"/>
    </xf>
    <xf numFmtId="164" fontId="21" fillId="6" borderId="3" xfId="0" applyNumberFormat="1" applyFont="1" applyFill="1" applyBorder="1" applyAlignment="1" applyProtection="1">
      <alignment horizontal="center" vertical="top" wrapText="1" readingOrder="1"/>
      <protection locked="0"/>
    </xf>
    <xf numFmtId="0" fontId="21" fillId="6" borderId="3" xfId="0" applyFont="1" applyFill="1" applyBorder="1" applyAlignment="1" applyProtection="1">
      <alignment horizontal="left" vertical="top" wrapText="1" readingOrder="1"/>
      <protection locked="0"/>
    </xf>
    <xf numFmtId="0" fontId="17" fillId="8" borderId="1" xfId="0" applyFont="1" applyFill="1" applyBorder="1" applyAlignment="1" applyProtection="1">
      <alignment horizontal="left" vertical="top" wrapText="1" readingOrder="1"/>
      <protection locked="0"/>
    </xf>
    <xf numFmtId="0" fontId="17" fillId="8" borderId="2" xfId="0" applyFont="1" applyFill="1" applyBorder="1" applyAlignment="1" applyProtection="1">
      <alignment horizontal="left" vertical="top" wrapText="1" readingOrder="1"/>
      <protection locked="0"/>
    </xf>
    <xf numFmtId="0" fontId="17" fillId="8" borderId="4" xfId="0" applyFont="1" applyFill="1" applyBorder="1" applyAlignment="1" applyProtection="1">
      <alignment horizontal="left" vertical="top" wrapText="1" readingOrder="1"/>
      <protection locked="0"/>
    </xf>
    <xf numFmtId="164" fontId="17" fillId="8" borderId="1" xfId="0" applyNumberFormat="1" applyFont="1" applyFill="1" applyBorder="1" applyAlignment="1" applyProtection="1">
      <alignment horizontal="center" vertical="top" wrapText="1" readingOrder="1"/>
      <protection locked="0"/>
    </xf>
    <xf numFmtId="164" fontId="17" fillId="8" borderId="2" xfId="0" applyNumberFormat="1" applyFont="1" applyFill="1" applyBorder="1" applyAlignment="1" applyProtection="1">
      <alignment horizontal="center" vertical="top" wrapText="1" readingOrder="1"/>
      <protection locked="0"/>
    </xf>
    <xf numFmtId="164" fontId="17" fillId="8" borderId="4" xfId="0" applyNumberFormat="1" applyFont="1" applyFill="1" applyBorder="1" applyAlignment="1" applyProtection="1">
      <alignment horizontal="center" vertical="top" wrapText="1" readingOrder="1"/>
      <protection locked="0"/>
    </xf>
    <xf numFmtId="164" fontId="17" fillId="8" borderId="3" xfId="0" applyNumberFormat="1" applyFont="1" applyFill="1" applyBorder="1" applyAlignment="1" applyProtection="1">
      <alignment horizontal="center" vertical="top" wrapText="1" readingOrder="1"/>
      <protection locked="0"/>
    </xf>
    <xf numFmtId="0" fontId="17" fillId="8" borderId="3" xfId="0" applyFont="1" applyFill="1" applyBorder="1" applyAlignment="1" applyProtection="1">
      <alignment horizontal="left" vertical="top" wrapText="1" readingOrder="1"/>
      <protection locked="0"/>
    </xf>
  </cellXfs>
  <cellStyles count="4">
    <cellStyle name="Normalno" xfId="0" builtinId="0"/>
    <cellStyle name="Normalno 2" xfId="2"/>
    <cellStyle name="Obično_List4" xfId="1"/>
    <cellStyle name="Postotak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4570295921681878"/>
          <c:w val="1"/>
          <c:h val="0.59886946611301062"/>
        </c:manualLayout>
      </c:layout>
      <c:ofPieChart>
        <c:ofPieType val="bar"/>
        <c:varyColors val="1"/>
        <c:ser>
          <c:idx val="0"/>
          <c:order val="0"/>
          <c:tx>
            <c:strRef>
              <c:f>'Prihodi -podaci za grafikon'!$E$28</c:f>
              <c:strCache>
                <c:ptCount val="1"/>
                <c:pt idx="0">
                  <c:v>Prihodi poslovanja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463-4F55-BDAC-C77073A9FAF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463-4F55-BDAC-C77073A9FAF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463-4F55-BDAC-C77073A9FAF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463-4F55-BDAC-C77073A9FAF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EC6-47A2-A465-8610DBF5A30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EC6-47A2-A465-8610DBF5A30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EC6-47A2-A465-8610DBF5A30A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C6D-4339-8941-38B93CA388F3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463-4F55-BDAC-C77073A9FAFA}"/>
                </c:ext>
              </c:extLst>
            </c:dLbl>
            <c:dLbl>
              <c:idx val="5"/>
              <c:layout>
                <c:manualLayout>
                  <c:x val="-0.13270388256525567"/>
                  <c:y val="-0.1337944190359438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EC6-47A2-A465-8610DBF5A30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'Prihodi -podaci za grafikon'!$E$29:$E$35</c:f>
              <c:strCache>
                <c:ptCount val="7"/>
                <c:pt idx="0">
                  <c:v>Tekuće pomoći proračunskim korisnicima iz proračuna koji im nije nadležan</c:v>
                </c:pt>
                <c:pt idx="1">
                  <c:v>Kapitalne pomoći proračunskim korisnicima iz proračuna koji im nije nadležan</c:v>
                </c:pt>
                <c:pt idx="2">
                  <c:v>Tekuće pomoći iz državnog proračuna temeljem prijenosa EU sredstava</c:v>
                </c:pt>
                <c:pt idx="3">
                  <c:v>Kamate na oročena sredstva i depozite po viđenju</c:v>
                </c:pt>
                <c:pt idx="4">
                  <c:v>Kapitalne donacije</c:v>
                </c:pt>
                <c:pt idx="5">
                  <c:v>Prihodi iz nadležnog proračuna za financiranje rashoda poslovanja</c:v>
                </c:pt>
                <c:pt idx="6">
                  <c:v>Prihodi iz nadležnog proračuna za financiranje rashoda za nabavu nefinancijske imovine</c:v>
                </c:pt>
              </c:strCache>
            </c:strRef>
          </c:cat>
          <c:val>
            <c:numRef>
              <c:f>'Prihodi -podaci za grafikon'!$F$29:$F$35</c:f>
              <c:numCache>
                <c:formatCode>_-* #,##0.00\ [$€-41A]_-;\-* #,##0.00\ [$€-41A]_-;_-* "-"??\ [$€-41A]_-;_-@_-</c:formatCode>
                <c:ptCount val="7"/>
                <c:pt idx="0">
                  <c:v>279903.25</c:v>
                </c:pt>
                <c:pt idx="1">
                  <c:v>875.75</c:v>
                </c:pt>
                <c:pt idx="2">
                  <c:v>12575.49</c:v>
                </c:pt>
                <c:pt idx="3">
                  <c:v>0.04</c:v>
                </c:pt>
                <c:pt idx="4">
                  <c:v>138</c:v>
                </c:pt>
                <c:pt idx="5" formatCode="_-* #,##0.00\ [$€-1]_-;\-* #,##0.00\ [$€-1]_-;_-* &quot;-&quot;??\ [$€-1]_-;_-@_-">
                  <c:v>16540.36</c:v>
                </c:pt>
                <c:pt idx="6" formatCode="_-* #,##0.00\ [$€-1]_-;\-* #,##0.00\ [$€-1]_-;_-* &quot;-&quot;??\ [$€-1]_-;_-@_-">
                  <c:v>710.62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10-4DB2-BBED-7C0A1A75079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157154331380792"/>
          <c:y val="0.75392757791503606"/>
          <c:w val="0.70380510214712277"/>
          <c:h val="0.231102362204724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 Ukupni rashodi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3.4686207417790056E-2"/>
          <c:y val="9.5467436273855594E-2"/>
          <c:w val="0.90074638043785371"/>
          <c:h val="0.60729780188959637"/>
        </c:manualLayout>
      </c:layout>
      <c:ofPieChart>
        <c:ofPieType val="bar"/>
        <c:varyColors val="1"/>
        <c:ser>
          <c:idx val="0"/>
          <c:order val="0"/>
          <c:tx>
            <c:strRef>
              <c:f>'Rashodi-podaci za grafikon'!$F$15</c:f>
              <c:strCache>
                <c:ptCount val="1"/>
                <c:pt idx="0">
                  <c:v> 352.161,50 € </c:v>
                </c:pt>
              </c:strCache>
            </c:strRef>
          </c:tx>
          <c:explosion val="26"/>
          <c:dPt>
            <c:idx val="0"/>
            <c:bubble3D val="0"/>
            <c:explosion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C9-4F8A-929F-3592E6F1DC6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EC9-4F8A-929F-3592E6F1DC6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EC9-4F8A-929F-3592E6F1DC6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EC9-4F8A-929F-3592E6F1DC6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3E6-40DF-A8BA-463EE4F447F4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'Rashodi-podaci za grafikon'!$E$16:$E$19</c:f>
              <c:strCache>
                <c:ptCount val="4"/>
                <c:pt idx="0">
                  <c:v>Rashodi za zaposlene</c:v>
                </c:pt>
                <c:pt idx="1">
                  <c:v>Materijalni rashodi</c:v>
                </c:pt>
                <c:pt idx="2">
                  <c:v>Financijski rashodi</c:v>
                </c:pt>
                <c:pt idx="3">
                  <c:v>Rashodi za nabavu proizvedene dugotrajne imovine</c:v>
                </c:pt>
              </c:strCache>
            </c:strRef>
          </c:cat>
          <c:val>
            <c:numRef>
              <c:f>'Rashodi-podaci za grafikon'!$F$16:$F$19</c:f>
              <c:numCache>
                <c:formatCode>_-* #,##0.00\ [$€-41A]_-;\-* #,##0.00\ [$€-41A]_-;_-* "-"??\ [$€-41A]_-;_-@_-</c:formatCode>
                <c:ptCount val="4"/>
                <c:pt idx="0">
                  <c:v>315380.03999999998</c:v>
                </c:pt>
                <c:pt idx="1">
                  <c:v>35106.1</c:v>
                </c:pt>
                <c:pt idx="2">
                  <c:v>152.51</c:v>
                </c:pt>
                <c:pt idx="3">
                  <c:v>1522.8500000000001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C9-4F8A-929F-3592E6F1DC6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339815013395709E-2"/>
          <c:y val="0.68917639767300998"/>
          <c:w val="0.86648080966318997"/>
          <c:h val="0.1138779527559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556260</xdr:colOff>
      <xdr:row>3</xdr:row>
      <xdr:rowOff>441960</xdr:rowOff>
    </xdr:from>
    <xdr:to>
      <xdr:col>16</xdr:col>
      <xdr:colOff>411480</xdr:colOff>
      <xdr:row>30</xdr:row>
      <xdr:rowOff>106680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510540</xdr:colOff>
      <xdr:row>7</xdr:row>
      <xdr:rowOff>281940</xdr:rowOff>
    </xdr:from>
    <xdr:to>
      <xdr:col>16</xdr:col>
      <xdr:colOff>236220</xdr:colOff>
      <xdr:row>26</xdr:row>
      <xdr:rowOff>114300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6"/>
  <sheetViews>
    <sheetView zoomScaleNormal="100" workbookViewId="0">
      <selection activeCell="I15" sqref="I15"/>
    </sheetView>
  </sheetViews>
  <sheetFormatPr defaultRowHeight="14.4" x14ac:dyDescent="0.3"/>
  <cols>
    <col min="6" max="9" width="25.33203125" customWidth="1"/>
    <col min="10" max="11" width="15.6640625" customWidth="1"/>
    <col min="12" max="12" width="25.33203125" customWidth="1"/>
  </cols>
  <sheetData>
    <row r="1" spans="1:48" ht="42" customHeight="1" x14ac:dyDescent="0.3">
      <c r="B1" s="158" t="s">
        <v>233</v>
      </c>
      <c r="C1" s="158"/>
      <c r="D1" s="158"/>
      <c r="E1" s="158"/>
      <c r="F1" s="158"/>
      <c r="G1" s="158"/>
      <c r="H1" s="158"/>
      <c r="I1" s="158"/>
      <c r="J1" s="158"/>
      <c r="K1" s="158"/>
      <c r="L1" s="24"/>
    </row>
    <row r="2" spans="1:48" ht="18" customHeight="1" x14ac:dyDescent="0.3"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2"/>
    </row>
    <row r="3" spans="1:48" ht="15.75" customHeight="1" x14ac:dyDescent="0.3">
      <c r="B3" s="178" t="s">
        <v>10</v>
      </c>
      <c r="C3" s="178"/>
      <c r="D3" s="178"/>
      <c r="E3" s="178"/>
      <c r="F3" s="178"/>
      <c r="G3" s="178"/>
      <c r="H3" s="178"/>
      <c r="I3" s="178"/>
      <c r="J3" s="178"/>
      <c r="K3" s="178"/>
      <c r="L3" s="23"/>
    </row>
    <row r="4" spans="1:48" ht="17.399999999999999" x14ac:dyDescent="0.3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3"/>
    </row>
    <row r="5" spans="1:48" ht="18" customHeight="1" x14ac:dyDescent="0.3">
      <c r="B5" s="176" t="s">
        <v>57</v>
      </c>
      <c r="C5" s="176"/>
      <c r="D5" s="176"/>
      <c r="E5" s="176"/>
      <c r="F5" s="176"/>
      <c r="G5" s="176"/>
      <c r="H5" s="176"/>
      <c r="I5" s="176"/>
      <c r="J5" s="176"/>
      <c r="K5" s="176"/>
      <c r="L5" s="22"/>
    </row>
    <row r="6" spans="1:48" ht="18" customHeight="1" x14ac:dyDescent="0.3"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22"/>
    </row>
    <row r="7" spans="1:48" ht="18" customHeight="1" x14ac:dyDescent="0.3">
      <c r="B7" s="159" t="s">
        <v>64</v>
      </c>
      <c r="C7" s="159"/>
      <c r="D7" s="159"/>
      <c r="E7" s="159"/>
      <c r="F7" s="159"/>
      <c r="G7" s="95"/>
      <c r="H7" s="96"/>
      <c r="I7" s="96"/>
      <c r="J7" s="97"/>
      <c r="K7" s="97"/>
    </row>
    <row r="8" spans="1:48" ht="26.4" x14ac:dyDescent="0.3">
      <c r="B8" s="168" t="s">
        <v>7</v>
      </c>
      <c r="C8" s="168"/>
      <c r="D8" s="168"/>
      <c r="E8" s="168"/>
      <c r="F8" s="168"/>
      <c r="G8" s="25" t="s">
        <v>231</v>
      </c>
      <c r="H8" s="25" t="s">
        <v>241</v>
      </c>
      <c r="I8" s="25" t="s">
        <v>240</v>
      </c>
      <c r="J8" s="25" t="s">
        <v>26</v>
      </c>
      <c r="K8" s="25" t="s">
        <v>55</v>
      </c>
    </row>
    <row r="9" spans="1:48" x14ac:dyDescent="0.3">
      <c r="B9" s="169">
        <v>1</v>
      </c>
      <c r="C9" s="169"/>
      <c r="D9" s="169"/>
      <c r="E9" s="169"/>
      <c r="F9" s="169"/>
      <c r="G9" s="25">
        <v>2</v>
      </c>
      <c r="H9" s="1">
        <v>3</v>
      </c>
      <c r="I9" s="1">
        <v>5</v>
      </c>
      <c r="J9" s="1" t="s">
        <v>39</v>
      </c>
      <c r="K9" s="1" t="s">
        <v>234</v>
      </c>
    </row>
    <row r="10" spans="1:48" x14ac:dyDescent="0.3">
      <c r="B10" s="164" t="s">
        <v>28</v>
      </c>
      <c r="C10" s="165"/>
      <c r="D10" s="165"/>
      <c r="E10" s="165"/>
      <c r="F10" s="166"/>
      <c r="G10" s="119">
        <v>298780.25</v>
      </c>
      <c r="H10" s="120">
        <v>685050</v>
      </c>
      <c r="I10" s="119">
        <v>310743.51</v>
      </c>
      <c r="J10" s="135">
        <f>I10/G10</f>
        <v>1.0400403306443449</v>
      </c>
      <c r="K10" s="136">
        <f>I10/H10</f>
        <v>0.45360705058024964</v>
      </c>
    </row>
    <row r="11" spans="1:48" x14ac:dyDescent="0.3">
      <c r="B11" s="167" t="s">
        <v>27</v>
      </c>
      <c r="C11" s="166"/>
      <c r="D11" s="166"/>
      <c r="E11" s="166"/>
      <c r="F11" s="166"/>
      <c r="G11" s="119">
        <v>0</v>
      </c>
      <c r="H11" s="121">
        <v>0</v>
      </c>
      <c r="I11" s="119">
        <v>0</v>
      </c>
      <c r="J11" s="135" t="s">
        <v>162</v>
      </c>
      <c r="K11" s="136" t="s">
        <v>162</v>
      </c>
    </row>
    <row r="12" spans="1:48" s="45" customFormat="1" x14ac:dyDescent="0.3">
      <c r="A12" s="46"/>
      <c r="B12" s="159" t="s">
        <v>0</v>
      </c>
      <c r="C12" s="160"/>
      <c r="D12" s="160"/>
      <c r="E12" s="160"/>
      <c r="F12" s="161"/>
      <c r="G12" s="122">
        <f>G10+G11</f>
        <v>298780.25</v>
      </c>
      <c r="H12" s="123">
        <f>H10+H11</f>
        <v>685050</v>
      </c>
      <c r="I12" s="122">
        <f>I10+I11</f>
        <v>310743.51</v>
      </c>
      <c r="J12" s="137">
        <f t="shared" ref="J12:J15" si="0">I12/G12</f>
        <v>1.0400403306443449</v>
      </c>
      <c r="K12" s="138">
        <f t="shared" ref="K12:K15" si="1">I12/H12</f>
        <v>0.45360705058024964</v>
      </c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</row>
    <row r="13" spans="1:48" x14ac:dyDescent="0.3">
      <c r="A13" s="46"/>
      <c r="B13" s="174" t="s">
        <v>29</v>
      </c>
      <c r="C13" s="165"/>
      <c r="D13" s="165"/>
      <c r="E13" s="165"/>
      <c r="F13" s="165"/>
      <c r="G13" s="124">
        <v>290878.32</v>
      </c>
      <c r="H13" s="121">
        <v>678820</v>
      </c>
      <c r="I13" s="124">
        <f>' Račun prihoda i rashoda'!I40</f>
        <v>350638.64999999997</v>
      </c>
      <c r="J13" s="135">
        <f t="shared" si="0"/>
        <v>1.2054478656229861</v>
      </c>
      <c r="K13" s="136">
        <f t="shared" si="1"/>
        <v>0.5165414248254323</v>
      </c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</row>
    <row r="14" spans="1:48" x14ac:dyDescent="0.3">
      <c r="A14" s="46"/>
      <c r="B14" s="171" t="s">
        <v>30</v>
      </c>
      <c r="C14" s="166"/>
      <c r="D14" s="166"/>
      <c r="E14" s="166"/>
      <c r="F14" s="166"/>
      <c r="G14" s="124">
        <v>335.25</v>
      </c>
      <c r="H14" s="120">
        <v>6230</v>
      </c>
      <c r="I14" s="124">
        <f>' Račun prihoda i rashoda'!I86</f>
        <v>1522.8500000000001</v>
      </c>
      <c r="J14" s="135">
        <f t="shared" si="0"/>
        <v>4.5424310216256529</v>
      </c>
      <c r="K14" s="136">
        <f t="shared" si="1"/>
        <v>0.24443820224719104</v>
      </c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</row>
    <row r="15" spans="1:48" s="45" customFormat="1" x14ac:dyDescent="0.3">
      <c r="A15" s="46"/>
      <c r="B15" s="98" t="s">
        <v>1</v>
      </c>
      <c r="C15" s="99"/>
      <c r="D15" s="99"/>
      <c r="E15" s="99"/>
      <c r="F15" s="99"/>
      <c r="G15" s="122">
        <f>G13+G14</f>
        <v>291213.57</v>
      </c>
      <c r="H15" s="125">
        <f>H14+H13</f>
        <v>685050</v>
      </c>
      <c r="I15" s="122">
        <f>I13+I14</f>
        <v>352161.49999999994</v>
      </c>
      <c r="J15" s="137">
        <f t="shared" si="0"/>
        <v>1.2092894572186315</v>
      </c>
      <c r="K15" s="138">
        <f t="shared" si="1"/>
        <v>0.51406685643383687</v>
      </c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</row>
    <row r="16" spans="1:48" s="45" customFormat="1" x14ac:dyDescent="0.3">
      <c r="A16" s="46"/>
      <c r="B16" s="172" t="s">
        <v>2</v>
      </c>
      <c r="C16" s="173"/>
      <c r="D16" s="173"/>
      <c r="E16" s="173"/>
      <c r="F16" s="173"/>
      <c r="G16" s="126">
        <f>G12-G15</f>
        <v>7566.679999999993</v>
      </c>
      <c r="H16" s="126">
        <f>H10-H15</f>
        <v>0</v>
      </c>
      <c r="I16" s="126">
        <f>I12-I15</f>
        <v>-41417.989999999932</v>
      </c>
      <c r="J16" s="139" t="s">
        <v>162</v>
      </c>
      <c r="K16" s="140" t="s">
        <v>162</v>
      </c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</row>
    <row r="17" spans="1:48" x14ac:dyDescent="0.3"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47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</row>
    <row r="18" spans="1:48" ht="18" customHeight="1" x14ac:dyDescent="0.3">
      <c r="B18" s="182" t="s">
        <v>61</v>
      </c>
      <c r="C18" s="182"/>
      <c r="D18" s="182"/>
      <c r="E18" s="182"/>
      <c r="F18" s="182"/>
      <c r="G18" s="40"/>
      <c r="H18" s="41"/>
      <c r="I18" s="41"/>
      <c r="J18" s="42"/>
      <c r="K18" s="42"/>
      <c r="L18" s="47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</row>
    <row r="19" spans="1:48" ht="26.4" x14ac:dyDescent="0.3">
      <c r="B19" s="168" t="s">
        <v>7</v>
      </c>
      <c r="C19" s="168"/>
      <c r="D19" s="168"/>
      <c r="E19" s="168"/>
      <c r="F19" s="168"/>
      <c r="G19" s="25" t="s">
        <v>232</v>
      </c>
      <c r="H19" s="25" t="s">
        <v>230</v>
      </c>
      <c r="I19" s="25" t="s">
        <v>231</v>
      </c>
      <c r="J19" s="25" t="s">
        <v>26</v>
      </c>
      <c r="K19" s="25" t="s">
        <v>55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</row>
    <row r="20" spans="1:48" x14ac:dyDescent="0.3">
      <c r="B20" s="183">
        <v>1</v>
      </c>
      <c r="C20" s="184"/>
      <c r="D20" s="184"/>
      <c r="E20" s="184"/>
      <c r="F20" s="184"/>
      <c r="G20" s="30">
        <v>2</v>
      </c>
      <c r="H20" s="29">
        <v>3</v>
      </c>
      <c r="I20" s="29">
        <v>5</v>
      </c>
      <c r="J20" s="29" t="s">
        <v>39</v>
      </c>
      <c r="K20" s="29" t="s">
        <v>234</v>
      </c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</row>
    <row r="21" spans="1:48" ht="15.75" customHeight="1" x14ac:dyDescent="0.3">
      <c r="B21" s="162" t="s">
        <v>31</v>
      </c>
      <c r="C21" s="185"/>
      <c r="D21" s="185"/>
      <c r="E21" s="185"/>
      <c r="F21" s="185"/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</row>
    <row r="22" spans="1:48" x14ac:dyDescent="0.3">
      <c r="B22" s="162" t="s">
        <v>32</v>
      </c>
      <c r="C22" s="163"/>
      <c r="D22" s="163"/>
      <c r="E22" s="163"/>
      <c r="F22" s="163"/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</row>
    <row r="23" spans="1:48" s="45" customFormat="1" ht="15" customHeight="1" x14ac:dyDescent="0.3">
      <c r="B23" s="179" t="s">
        <v>56</v>
      </c>
      <c r="C23" s="180"/>
      <c r="D23" s="180"/>
      <c r="E23" s="180"/>
      <c r="F23" s="181"/>
      <c r="G23" s="89">
        <v>0</v>
      </c>
      <c r="H23" s="89">
        <v>0</v>
      </c>
      <c r="I23" s="89">
        <v>0</v>
      </c>
      <c r="J23" s="89">
        <v>0</v>
      </c>
      <c r="K23" s="89">
        <v>0</v>
      </c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</row>
    <row r="24" spans="1:48" s="33" customFormat="1" ht="15" customHeight="1" x14ac:dyDescent="0.3">
      <c r="A24"/>
      <c r="B24" s="162" t="s">
        <v>16</v>
      </c>
      <c r="C24" s="163"/>
      <c r="D24" s="163"/>
      <c r="E24" s="163"/>
      <c r="F24" s="163"/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/>
      <c r="AP24"/>
      <c r="AQ24"/>
      <c r="AR24"/>
      <c r="AS24"/>
      <c r="AT24"/>
      <c r="AU24"/>
      <c r="AV24"/>
    </row>
    <row r="25" spans="1:48" s="33" customFormat="1" ht="15" customHeight="1" x14ac:dyDescent="0.3">
      <c r="A25"/>
      <c r="B25" s="162" t="s">
        <v>60</v>
      </c>
      <c r="C25" s="163"/>
      <c r="D25" s="163"/>
      <c r="E25" s="163"/>
      <c r="F25" s="163"/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/>
      <c r="AP25"/>
      <c r="AQ25"/>
      <c r="AR25"/>
      <c r="AS25"/>
      <c r="AT25"/>
      <c r="AU25"/>
      <c r="AV25"/>
    </row>
    <row r="26" spans="1:48" s="39" customFormat="1" x14ac:dyDescent="0.3">
      <c r="A26" s="38"/>
      <c r="B26" s="179" t="s">
        <v>62</v>
      </c>
      <c r="C26" s="180"/>
      <c r="D26" s="180"/>
      <c r="E26" s="180"/>
      <c r="F26" s="181"/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38"/>
      <c r="AP26" s="38"/>
      <c r="AQ26" s="38"/>
      <c r="AR26" s="38"/>
      <c r="AS26" s="38"/>
      <c r="AT26" s="38"/>
      <c r="AU26" s="38"/>
      <c r="AV26" s="38"/>
    </row>
    <row r="27" spans="1:48" x14ac:dyDescent="0.3">
      <c r="B27" s="170" t="s">
        <v>63</v>
      </c>
      <c r="C27" s="170"/>
      <c r="D27" s="170"/>
      <c r="E27" s="170"/>
      <c r="F27" s="170"/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</row>
    <row r="28" spans="1:48" x14ac:dyDescent="0.3"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</row>
    <row r="29" spans="1:48" x14ac:dyDescent="0.3">
      <c r="B29" s="27"/>
      <c r="C29" s="27"/>
      <c r="D29" s="27"/>
      <c r="E29" s="27"/>
      <c r="F29" s="27"/>
      <c r="G29" s="27"/>
      <c r="H29" s="27"/>
      <c r="I29" s="27"/>
      <c r="J29" s="27"/>
      <c r="K29" s="31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</row>
    <row r="30" spans="1:48" ht="14.4" customHeight="1" x14ac:dyDescent="0.3">
      <c r="B30" s="157" t="s">
        <v>68</v>
      </c>
      <c r="C30" s="157"/>
      <c r="D30" s="157"/>
      <c r="E30" s="157"/>
      <c r="F30" s="157"/>
      <c r="G30" s="157"/>
      <c r="H30" s="157"/>
      <c r="I30" s="157"/>
      <c r="J30" s="157"/>
      <c r="K30" s="157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</row>
    <row r="31" spans="1:48" ht="15" customHeight="1" x14ac:dyDescent="0.3">
      <c r="B31" s="157" t="s">
        <v>69</v>
      </c>
      <c r="C31" s="157"/>
      <c r="D31" s="157"/>
      <c r="E31" s="157"/>
      <c r="F31" s="157"/>
      <c r="G31" s="157"/>
      <c r="H31" s="157"/>
      <c r="I31" s="157"/>
      <c r="J31" s="157"/>
      <c r="K31" s="157"/>
    </row>
    <row r="32" spans="1:48" ht="15" customHeight="1" x14ac:dyDescent="0.3">
      <c r="B32" s="157" t="s">
        <v>71</v>
      </c>
      <c r="C32" s="157"/>
      <c r="D32" s="157"/>
      <c r="E32" s="157"/>
      <c r="F32" s="157"/>
      <c r="G32" s="157"/>
      <c r="H32" s="157"/>
      <c r="I32" s="157"/>
      <c r="J32" s="157"/>
      <c r="K32" s="157"/>
    </row>
    <row r="33" spans="2:11" ht="15" customHeight="1" x14ac:dyDescent="0.3">
      <c r="B33" s="157" t="s">
        <v>72</v>
      </c>
      <c r="C33" s="157"/>
      <c r="D33" s="157"/>
      <c r="E33" s="157"/>
      <c r="F33" s="157"/>
      <c r="G33" s="157"/>
      <c r="H33" s="157"/>
      <c r="I33" s="157"/>
      <c r="J33" s="157"/>
      <c r="K33" s="157"/>
    </row>
    <row r="34" spans="2:11" ht="36.75" customHeight="1" x14ac:dyDescent="0.3">
      <c r="B34" s="157"/>
      <c r="C34" s="157"/>
      <c r="D34" s="157"/>
      <c r="E34" s="157"/>
      <c r="F34" s="157"/>
      <c r="G34" s="157"/>
      <c r="H34" s="157"/>
      <c r="I34" s="157"/>
      <c r="J34" s="157"/>
      <c r="K34" s="157"/>
    </row>
    <row r="35" spans="2:11" ht="15" customHeight="1" x14ac:dyDescent="0.3">
      <c r="B35" s="156" t="s">
        <v>73</v>
      </c>
      <c r="C35" s="156"/>
      <c r="D35" s="156"/>
      <c r="E35" s="156"/>
      <c r="F35" s="156"/>
      <c r="G35" s="156"/>
      <c r="H35" s="156"/>
      <c r="I35" s="156"/>
      <c r="J35" s="156"/>
      <c r="K35" s="156"/>
    </row>
    <row r="36" spans="2:11" x14ac:dyDescent="0.3">
      <c r="B36" s="156"/>
      <c r="C36" s="156"/>
      <c r="D36" s="156"/>
      <c r="E36" s="156"/>
      <c r="F36" s="156"/>
      <c r="G36" s="156"/>
      <c r="H36" s="156"/>
      <c r="I36" s="156"/>
      <c r="J36" s="156"/>
      <c r="K36" s="156"/>
    </row>
  </sheetData>
  <mergeCells count="31">
    <mergeCell ref="B32:K32"/>
    <mergeCell ref="B2:K2"/>
    <mergeCell ref="B4:K4"/>
    <mergeCell ref="B6:K6"/>
    <mergeCell ref="B17:K17"/>
    <mergeCell ref="B5:K5"/>
    <mergeCell ref="B3:K3"/>
    <mergeCell ref="B26:F26"/>
    <mergeCell ref="B23:F23"/>
    <mergeCell ref="B18:F18"/>
    <mergeCell ref="B24:F24"/>
    <mergeCell ref="B25:F25"/>
    <mergeCell ref="B19:F19"/>
    <mergeCell ref="B20:F20"/>
    <mergeCell ref="B21:F21"/>
    <mergeCell ref="B35:K36"/>
    <mergeCell ref="B33:K34"/>
    <mergeCell ref="B31:K31"/>
    <mergeCell ref="B30:K30"/>
    <mergeCell ref="B1:K1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7:F7"/>
  </mergeCells>
  <pageMargins left="0.7" right="0.7" top="0.75" bottom="0.75" header="0.3" footer="0.3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1"/>
  <sheetViews>
    <sheetView workbookViewId="0">
      <selection activeCell="C251" sqref="C251:J255"/>
    </sheetView>
  </sheetViews>
  <sheetFormatPr defaultRowHeight="14.4" x14ac:dyDescent="0.3"/>
  <cols>
    <col min="1" max="1" width="22.77734375" customWidth="1"/>
    <col min="9" max="9" width="7" customWidth="1"/>
    <col min="10" max="10" width="3.33203125" hidden="1" customWidth="1"/>
    <col min="13" max="13" width="10.88671875" customWidth="1"/>
    <col min="15" max="15" width="9.21875" bestFit="1" customWidth="1"/>
    <col min="16" max="16" width="8.6640625" customWidth="1"/>
    <col min="17" max="17" width="4.33203125" hidden="1" customWidth="1"/>
    <col min="18" max="18" width="9.88671875" bestFit="1" customWidth="1"/>
  </cols>
  <sheetData>
    <row r="1" spans="1:24" s="54" customFormat="1" ht="44.4" customHeight="1" x14ac:dyDescent="0.3">
      <c r="A1" s="88" t="s">
        <v>228</v>
      </c>
      <c r="B1" s="222" t="s">
        <v>229</v>
      </c>
      <c r="C1" s="222"/>
      <c r="D1" s="222"/>
      <c r="E1" s="222"/>
      <c r="F1" s="222"/>
      <c r="G1" s="222"/>
      <c r="H1" s="222"/>
      <c r="I1" s="222"/>
      <c r="J1" s="222"/>
      <c r="K1" s="223" t="s">
        <v>260</v>
      </c>
      <c r="L1" s="222"/>
      <c r="M1" s="222"/>
      <c r="N1" s="223" t="s">
        <v>261</v>
      </c>
      <c r="O1" s="222"/>
      <c r="P1" s="222"/>
      <c r="Q1" s="222"/>
      <c r="R1" s="87" t="s">
        <v>262</v>
      </c>
    </row>
    <row r="2" spans="1:24" x14ac:dyDescent="0.3">
      <c r="A2" s="218" t="s">
        <v>163</v>
      </c>
      <c r="B2" s="219"/>
      <c r="C2" s="219"/>
      <c r="D2" s="219"/>
      <c r="E2" s="219"/>
      <c r="F2" s="219"/>
      <c r="G2" s="219"/>
      <c r="H2" s="219"/>
      <c r="I2" s="219"/>
      <c r="J2" s="219"/>
      <c r="K2" s="220">
        <f>K3+K59+K263+K284</f>
        <v>685050</v>
      </c>
      <c r="L2" s="221"/>
      <c r="M2" s="221"/>
      <c r="N2" s="220">
        <f>N3+N59+N263+N284</f>
        <v>352161.5</v>
      </c>
      <c r="O2" s="221"/>
      <c r="P2" s="221"/>
      <c r="Q2" s="221"/>
      <c r="R2" s="94">
        <f t="shared" ref="R2:R65" si="0">N2/K2</f>
        <v>0.51406685643383698</v>
      </c>
      <c r="S2" s="46"/>
      <c r="T2" s="46"/>
      <c r="U2" s="46"/>
      <c r="V2" s="46"/>
      <c r="W2" s="46"/>
      <c r="X2" s="46"/>
    </row>
    <row r="3" spans="1:24" s="45" customFormat="1" x14ac:dyDescent="0.3">
      <c r="A3" s="218" t="s">
        <v>164</v>
      </c>
      <c r="B3" s="219"/>
      <c r="C3" s="219"/>
      <c r="D3" s="219"/>
      <c r="E3" s="219"/>
      <c r="F3" s="219"/>
      <c r="G3" s="219"/>
      <c r="H3" s="219"/>
      <c r="I3" s="219"/>
      <c r="J3" s="219"/>
      <c r="K3" s="220">
        <f>K4+K42</f>
        <v>24070</v>
      </c>
      <c r="L3" s="221"/>
      <c r="M3" s="221"/>
      <c r="N3" s="220">
        <f>N4+N35+N42+N50</f>
        <v>11849.239999999998</v>
      </c>
      <c r="O3" s="221"/>
      <c r="P3" s="221"/>
      <c r="Q3" s="221"/>
      <c r="R3" s="94">
        <f t="shared" si="0"/>
        <v>0.49228250934773571</v>
      </c>
      <c r="S3" s="46"/>
      <c r="T3" s="46"/>
      <c r="U3" s="46"/>
      <c r="V3" s="46"/>
      <c r="W3" s="46"/>
      <c r="X3" s="46"/>
    </row>
    <row r="4" spans="1:24" x14ac:dyDescent="0.3">
      <c r="A4" s="224" t="s">
        <v>165</v>
      </c>
      <c r="B4" s="225"/>
      <c r="C4" s="225"/>
      <c r="D4" s="225"/>
      <c r="E4" s="225"/>
      <c r="F4" s="225"/>
      <c r="G4" s="225"/>
      <c r="H4" s="225"/>
      <c r="I4" s="225"/>
      <c r="J4" s="225"/>
      <c r="K4" s="226">
        <f>K5</f>
        <v>22670</v>
      </c>
      <c r="L4" s="227"/>
      <c r="M4" s="227"/>
      <c r="N4" s="226">
        <f>N7</f>
        <v>10706.679999999998</v>
      </c>
      <c r="O4" s="227"/>
      <c r="P4" s="227"/>
      <c r="Q4" s="227"/>
      <c r="R4" s="94">
        <f t="shared" si="0"/>
        <v>0.47228407587119536</v>
      </c>
      <c r="S4" s="46"/>
      <c r="T4" s="46"/>
      <c r="U4" s="46"/>
      <c r="V4" s="46"/>
      <c r="W4" s="46"/>
      <c r="X4" s="46"/>
    </row>
    <row r="5" spans="1:24" x14ac:dyDescent="0.3">
      <c r="A5" s="224" t="s">
        <v>187</v>
      </c>
      <c r="B5" s="225"/>
      <c r="C5" s="225"/>
      <c r="D5" s="225"/>
      <c r="E5" s="225"/>
      <c r="F5" s="225"/>
      <c r="G5" s="225"/>
      <c r="H5" s="225"/>
      <c r="I5" s="225"/>
      <c r="J5" s="225"/>
      <c r="K5" s="226">
        <f>K6</f>
        <v>22670</v>
      </c>
      <c r="L5" s="227"/>
      <c r="M5" s="227"/>
      <c r="N5" s="226">
        <f>N6</f>
        <v>10706.679999999998</v>
      </c>
      <c r="O5" s="227"/>
      <c r="P5" s="227"/>
      <c r="Q5" s="227"/>
      <c r="R5" s="94">
        <f t="shared" si="0"/>
        <v>0.47228407587119536</v>
      </c>
      <c r="S5" s="46"/>
      <c r="T5" s="46"/>
      <c r="U5" s="46"/>
      <c r="V5" s="46"/>
      <c r="W5" s="46"/>
      <c r="X5" s="46"/>
    </row>
    <row r="6" spans="1:24" x14ac:dyDescent="0.3">
      <c r="A6" s="224" t="s">
        <v>264</v>
      </c>
      <c r="B6" s="225"/>
      <c r="C6" s="225"/>
      <c r="D6" s="225"/>
      <c r="E6" s="225"/>
      <c r="F6" s="225"/>
      <c r="G6" s="225"/>
      <c r="H6" s="225"/>
      <c r="I6" s="225"/>
      <c r="J6" s="225"/>
      <c r="K6" s="226">
        <f>SUM(K7)</f>
        <v>22670</v>
      </c>
      <c r="L6" s="227"/>
      <c r="M6" s="227"/>
      <c r="N6" s="226">
        <f>N7</f>
        <v>10706.679999999998</v>
      </c>
      <c r="O6" s="227"/>
      <c r="P6" s="227"/>
      <c r="Q6" s="227"/>
      <c r="R6" s="94">
        <f t="shared" si="0"/>
        <v>0.47228407587119536</v>
      </c>
      <c r="S6" s="46"/>
      <c r="T6" s="46"/>
      <c r="U6" s="46"/>
      <c r="V6" s="46"/>
      <c r="W6" s="46"/>
      <c r="X6" s="46"/>
    </row>
    <row r="7" spans="1:24" x14ac:dyDescent="0.3">
      <c r="A7" s="86" t="s">
        <v>167</v>
      </c>
      <c r="B7" s="86"/>
      <c r="C7" s="228" t="s">
        <v>4</v>
      </c>
      <c r="D7" s="229"/>
      <c r="E7" s="229"/>
      <c r="F7" s="229"/>
      <c r="G7" s="229"/>
      <c r="H7" s="229"/>
      <c r="I7" s="229"/>
      <c r="J7" s="229"/>
      <c r="K7" s="230">
        <v>22670</v>
      </c>
      <c r="L7" s="231"/>
      <c r="M7" s="231"/>
      <c r="N7" s="230">
        <f>N8+N32</f>
        <v>10706.679999999998</v>
      </c>
      <c r="O7" s="231"/>
      <c r="P7" s="231"/>
      <c r="Q7" s="231"/>
      <c r="R7" s="94">
        <f t="shared" si="0"/>
        <v>0.47228407587119536</v>
      </c>
      <c r="S7" s="46"/>
      <c r="T7" s="46"/>
      <c r="U7" s="46"/>
      <c r="V7" s="46"/>
      <c r="W7" s="46"/>
      <c r="X7" s="46"/>
    </row>
    <row r="8" spans="1:24" x14ac:dyDescent="0.3">
      <c r="A8" s="86" t="s">
        <v>168</v>
      </c>
      <c r="B8" s="86"/>
      <c r="C8" s="228" t="s">
        <v>11</v>
      </c>
      <c r="D8" s="229"/>
      <c r="E8" s="229"/>
      <c r="F8" s="229"/>
      <c r="G8" s="229"/>
      <c r="H8" s="229"/>
      <c r="I8" s="229"/>
      <c r="J8" s="229"/>
      <c r="K8" s="230">
        <v>21870</v>
      </c>
      <c r="L8" s="231"/>
      <c r="M8" s="231"/>
      <c r="N8" s="230">
        <f>N9+N13+N19+N28</f>
        <v>10554.169999999998</v>
      </c>
      <c r="O8" s="231"/>
      <c r="P8" s="231"/>
      <c r="Q8" s="231"/>
      <c r="R8" s="94">
        <f t="shared" si="0"/>
        <v>0.48258664837677173</v>
      </c>
      <c r="S8" s="46"/>
      <c r="T8" s="46"/>
      <c r="U8" s="46"/>
      <c r="V8" s="46"/>
      <c r="W8" s="46"/>
      <c r="X8" s="46"/>
    </row>
    <row r="9" spans="1:24" x14ac:dyDescent="0.3">
      <c r="A9" s="86" t="s">
        <v>169</v>
      </c>
      <c r="B9" s="86"/>
      <c r="C9" s="228" t="s">
        <v>37</v>
      </c>
      <c r="D9" s="229"/>
      <c r="E9" s="229"/>
      <c r="F9" s="229"/>
      <c r="G9" s="229"/>
      <c r="H9" s="229"/>
      <c r="I9" s="229"/>
      <c r="J9" s="229"/>
      <c r="K9" s="230">
        <v>3583</v>
      </c>
      <c r="L9" s="231"/>
      <c r="M9" s="231"/>
      <c r="N9" s="230">
        <f>N10+N11</f>
        <v>2802.09</v>
      </c>
      <c r="O9" s="231"/>
      <c r="P9" s="231"/>
      <c r="Q9" s="231"/>
      <c r="R9" s="94">
        <f t="shared" si="0"/>
        <v>0.78205135361428979</v>
      </c>
      <c r="S9" s="46"/>
      <c r="T9" s="46"/>
      <c r="U9" s="46"/>
      <c r="V9" s="46"/>
      <c r="W9" s="46"/>
      <c r="X9" s="46"/>
    </row>
    <row r="10" spans="1:24" x14ac:dyDescent="0.3">
      <c r="A10" s="86" t="s">
        <v>170</v>
      </c>
      <c r="B10" s="86"/>
      <c r="C10" s="228" t="s">
        <v>38</v>
      </c>
      <c r="D10" s="229"/>
      <c r="E10" s="229"/>
      <c r="F10" s="229"/>
      <c r="G10" s="229"/>
      <c r="H10" s="229"/>
      <c r="I10" s="229"/>
      <c r="J10" s="229"/>
      <c r="K10" s="230">
        <v>3183</v>
      </c>
      <c r="L10" s="231"/>
      <c r="M10" s="231"/>
      <c r="N10" s="230">
        <v>2634.09</v>
      </c>
      <c r="O10" s="231"/>
      <c r="P10" s="231"/>
      <c r="Q10" s="231"/>
      <c r="R10" s="94">
        <f t="shared" si="0"/>
        <v>0.82754948162111219</v>
      </c>
      <c r="S10" s="46"/>
      <c r="T10" s="46"/>
      <c r="U10" s="46"/>
      <c r="V10" s="46"/>
      <c r="W10" s="46"/>
      <c r="X10" s="46"/>
    </row>
    <row r="11" spans="1:24" x14ac:dyDescent="0.3">
      <c r="A11" s="86" t="s">
        <v>92</v>
      </c>
      <c r="B11" s="86"/>
      <c r="C11" s="228" t="s">
        <v>93</v>
      </c>
      <c r="D11" s="229"/>
      <c r="E11" s="229"/>
      <c r="F11" s="229"/>
      <c r="G11" s="229"/>
      <c r="H11" s="229"/>
      <c r="I11" s="229"/>
      <c r="J11" s="229"/>
      <c r="K11" s="230">
        <v>350</v>
      </c>
      <c r="L11" s="231"/>
      <c r="M11" s="231"/>
      <c r="N11" s="230">
        <v>168</v>
      </c>
      <c r="O11" s="231"/>
      <c r="P11" s="231"/>
      <c r="Q11" s="231"/>
      <c r="R11" s="94">
        <f t="shared" si="0"/>
        <v>0.48</v>
      </c>
      <c r="S11" s="46"/>
      <c r="T11" s="46"/>
      <c r="U11" s="46"/>
      <c r="V11" s="46"/>
      <c r="W11" s="46"/>
      <c r="X11" s="46"/>
    </row>
    <row r="12" spans="1:24" x14ac:dyDescent="0.3">
      <c r="A12" s="86" t="s">
        <v>94</v>
      </c>
      <c r="B12" s="86"/>
      <c r="C12" s="228" t="s">
        <v>95</v>
      </c>
      <c r="D12" s="229"/>
      <c r="E12" s="229"/>
      <c r="F12" s="229"/>
      <c r="G12" s="229"/>
      <c r="H12" s="229"/>
      <c r="I12" s="229"/>
      <c r="J12" s="229"/>
      <c r="K12" s="230">
        <v>50</v>
      </c>
      <c r="L12" s="231"/>
      <c r="M12" s="231"/>
      <c r="N12" s="230">
        <v>0</v>
      </c>
      <c r="O12" s="231"/>
      <c r="P12" s="231"/>
      <c r="Q12" s="231"/>
      <c r="R12" s="94">
        <f t="shared" si="0"/>
        <v>0</v>
      </c>
      <c r="S12" s="46"/>
      <c r="T12" s="46"/>
      <c r="U12" s="46"/>
      <c r="V12" s="46"/>
      <c r="W12" s="46"/>
      <c r="X12" s="46"/>
    </row>
    <row r="13" spans="1:24" x14ac:dyDescent="0.3">
      <c r="A13" s="86" t="s">
        <v>171</v>
      </c>
      <c r="B13" s="86"/>
      <c r="C13" s="228" t="s">
        <v>96</v>
      </c>
      <c r="D13" s="229"/>
      <c r="E13" s="229"/>
      <c r="F13" s="229"/>
      <c r="G13" s="229"/>
      <c r="H13" s="229"/>
      <c r="I13" s="229"/>
      <c r="J13" s="229"/>
      <c r="K13" s="230">
        <v>8667</v>
      </c>
      <c r="L13" s="231"/>
      <c r="M13" s="231"/>
      <c r="N13" s="230">
        <f>SUM(N14:Q18)</f>
        <v>3080.06</v>
      </c>
      <c r="O13" s="231"/>
      <c r="P13" s="231"/>
      <c r="Q13" s="231"/>
      <c r="R13" s="94">
        <f t="shared" si="0"/>
        <v>0.3553778700819199</v>
      </c>
      <c r="S13" s="46"/>
      <c r="T13" s="46"/>
      <c r="U13" s="46"/>
      <c r="V13" s="46"/>
      <c r="W13" s="46"/>
      <c r="X13" s="46"/>
    </row>
    <row r="14" spans="1:24" x14ac:dyDescent="0.3">
      <c r="A14" s="86" t="s">
        <v>97</v>
      </c>
      <c r="B14" s="86"/>
      <c r="C14" s="228" t="s">
        <v>98</v>
      </c>
      <c r="D14" s="229"/>
      <c r="E14" s="229"/>
      <c r="F14" s="229"/>
      <c r="G14" s="229"/>
      <c r="H14" s="229"/>
      <c r="I14" s="229"/>
      <c r="J14" s="229"/>
      <c r="K14" s="230">
        <v>2600</v>
      </c>
      <c r="L14" s="231"/>
      <c r="M14" s="231"/>
      <c r="N14" s="230">
        <v>1634.57</v>
      </c>
      <c r="O14" s="231"/>
      <c r="P14" s="231"/>
      <c r="Q14" s="231"/>
      <c r="R14" s="94">
        <f t="shared" si="0"/>
        <v>0.62868076923076921</v>
      </c>
      <c r="S14" s="46"/>
      <c r="T14" s="46"/>
      <c r="U14" s="46"/>
      <c r="V14" s="46"/>
      <c r="W14" s="46"/>
      <c r="X14" s="46"/>
    </row>
    <row r="15" spans="1:24" x14ac:dyDescent="0.3">
      <c r="A15" s="86" t="s">
        <v>101</v>
      </c>
      <c r="B15" s="86"/>
      <c r="C15" s="228" t="s">
        <v>102</v>
      </c>
      <c r="D15" s="229"/>
      <c r="E15" s="229"/>
      <c r="F15" s="229"/>
      <c r="G15" s="229"/>
      <c r="H15" s="229"/>
      <c r="I15" s="229"/>
      <c r="J15" s="229"/>
      <c r="K15" s="230">
        <v>4900</v>
      </c>
      <c r="L15" s="231"/>
      <c r="M15" s="231"/>
      <c r="N15" s="230">
        <v>1265.2</v>
      </c>
      <c r="O15" s="231"/>
      <c r="P15" s="231"/>
      <c r="Q15" s="231"/>
      <c r="R15" s="94">
        <f t="shared" si="0"/>
        <v>0.25820408163265307</v>
      </c>
      <c r="S15" s="46"/>
      <c r="T15" s="46"/>
      <c r="U15" s="46"/>
      <c r="V15" s="46"/>
      <c r="W15" s="46"/>
      <c r="X15" s="46"/>
    </row>
    <row r="16" spans="1:24" x14ac:dyDescent="0.3">
      <c r="A16" s="86" t="s">
        <v>103</v>
      </c>
      <c r="B16" s="86"/>
      <c r="C16" s="228" t="s">
        <v>104</v>
      </c>
      <c r="D16" s="229"/>
      <c r="E16" s="229"/>
      <c r="F16" s="229"/>
      <c r="G16" s="229"/>
      <c r="H16" s="229"/>
      <c r="I16" s="229"/>
      <c r="J16" s="229"/>
      <c r="K16" s="230">
        <v>500</v>
      </c>
      <c r="L16" s="231"/>
      <c r="M16" s="231"/>
      <c r="N16" s="230">
        <v>180.29</v>
      </c>
      <c r="O16" s="231"/>
      <c r="P16" s="231"/>
      <c r="Q16" s="231"/>
      <c r="R16" s="94">
        <f t="shared" si="0"/>
        <v>0.36058000000000001</v>
      </c>
      <c r="S16" s="46"/>
      <c r="T16" s="46"/>
      <c r="U16" s="46"/>
      <c r="V16" s="46"/>
      <c r="W16" s="46"/>
      <c r="X16" s="46"/>
    </row>
    <row r="17" spans="1:24" x14ac:dyDescent="0.3">
      <c r="A17" s="86" t="s">
        <v>105</v>
      </c>
      <c r="B17" s="86"/>
      <c r="C17" s="228" t="s">
        <v>106</v>
      </c>
      <c r="D17" s="229"/>
      <c r="E17" s="229"/>
      <c r="F17" s="229"/>
      <c r="G17" s="229"/>
      <c r="H17" s="229"/>
      <c r="I17" s="229"/>
      <c r="J17" s="229"/>
      <c r="K17" s="230">
        <v>600</v>
      </c>
      <c r="L17" s="231"/>
      <c r="M17" s="231"/>
      <c r="N17" s="230">
        <v>0</v>
      </c>
      <c r="O17" s="231"/>
      <c r="P17" s="231"/>
      <c r="Q17" s="231"/>
      <c r="R17" s="94">
        <f t="shared" si="0"/>
        <v>0</v>
      </c>
      <c r="S17" s="46"/>
      <c r="T17" s="46"/>
      <c r="U17" s="46"/>
      <c r="V17" s="46"/>
      <c r="W17" s="46"/>
      <c r="X17" s="46"/>
    </row>
    <row r="18" spans="1:24" x14ac:dyDescent="0.3">
      <c r="A18" s="86" t="s">
        <v>107</v>
      </c>
      <c r="B18" s="86"/>
      <c r="C18" s="228" t="s">
        <v>108</v>
      </c>
      <c r="D18" s="229"/>
      <c r="E18" s="229"/>
      <c r="F18" s="229"/>
      <c r="G18" s="229"/>
      <c r="H18" s="229"/>
      <c r="I18" s="229"/>
      <c r="J18" s="229"/>
      <c r="K18" s="230">
        <v>67</v>
      </c>
      <c r="L18" s="231"/>
      <c r="M18" s="231"/>
      <c r="N18" s="230">
        <v>0</v>
      </c>
      <c r="O18" s="231"/>
      <c r="P18" s="231"/>
      <c r="Q18" s="231"/>
      <c r="R18" s="94">
        <f t="shared" si="0"/>
        <v>0</v>
      </c>
      <c r="S18" s="46"/>
      <c r="T18" s="46"/>
      <c r="U18" s="46"/>
      <c r="V18" s="46"/>
      <c r="W18" s="46"/>
      <c r="X18" s="46"/>
    </row>
    <row r="19" spans="1:24" x14ac:dyDescent="0.3">
      <c r="A19" s="86" t="s">
        <v>172</v>
      </c>
      <c r="B19" s="86"/>
      <c r="C19" s="228" t="s">
        <v>109</v>
      </c>
      <c r="D19" s="229"/>
      <c r="E19" s="229"/>
      <c r="F19" s="229"/>
      <c r="G19" s="229"/>
      <c r="H19" s="229"/>
      <c r="I19" s="229"/>
      <c r="J19" s="229"/>
      <c r="K19" s="230">
        <v>8120</v>
      </c>
      <c r="L19" s="231"/>
      <c r="M19" s="231"/>
      <c r="N19" s="230">
        <f>SUM(N20:Q27)</f>
        <v>4300.3599999999997</v>
      </c>
      <c r="O19" s="231"/>
      <c r="P19" s="231"/>
      <c r="Q19" s="231"/>
      <c r="R19" s="94">
        <f t="shared" si="0"/>
        <v>0.52960098522167487</v>
      </c>
      <c r="S19" s="46"/>
      <c r="T19" s="46"/>
      <c r="U19" s="46"/>
      <c r="V19" s="46"/>
      <c r="W19" s="46"/>
      <c r="X19" s="46"/>
    </row>
    <row r="20" spans="1:24" x14ac:dyDescent="0.3">
      <c r="A20" s="86" t="s">
        <v>110</v>
      </c>
      <c r="B20" s="86"/>
      <c r="C20" s="228" t="s">
        <v>111</v>
      </c>
      <c r="D20" s="229"/>
      <c r="E20" s="229"/>
      <c r="F20" s="229"/>
      <c r="G20" s="229"/>
      <c r="H20" s="229"/>
      <c r="I20" s="229"/>
      <c r="J20" s="229"/>
      <c r="K20" s="230">
        <v>1150</v>
      </c>
      <c r="L20" s="231"/>
      <c r="M20" s="231"/>
      <c r="N20" s="230">
        <v>365.28</v>
      </c>
      <c r="O20" s="231"/>
      <c r="P20" s="231"/>
      <c r="Q20" s="231"/>
      <c r="R20" s="94">
        <f t="shared" si="0"/>
        <v>0.31763478260869565</v>
      </c>
      <c r="S20" s="46"/>
      <c r="T20" s="46"/>
      <c r="U20" s="46"/>
      <c r="V20" s="46"/>
      <c r="W20" s="46"/>
      <c r="X20" s="46"/>
    </row>
    <row r="21" spans="1:24" x14ac:dyDescent="0.3">
      <c r="A21" s="86" t="s">
        <v>112</v>
      </c>
      <c r="B21" s="86"/>
      <c r="C21" s="228" t="s">
        <v>113</v>
      </c>
      <c r="D21" s="229"/>
      <c r="E21" s="229"/>
      <c r="F21" s="229"/>
      <c r="G21" s="229"/>
      <c r="H21" s="229"/>
      <c r="I21" s="229"/>
      <c r="J21" s="229"/>
      <c r="K21" s="230">
        <v>700</v>
      </c>
      <c r="L21" s="231"/>
      <c r="M21" s="231"/>
      <c r="N21" s="230">
        <v>351.25</v>
      </c>
      <c r="O21" s="231"/>
      <c r="P21" s="231"/>
      <c r="Q21" s="231"/>
      <c r="R21" s="94">
        <f t="shared" si="0"/>
        <v>0.50178571428571428</v>
      </c>
      <c r="S21" s="46"/>
      <c r="T21" s="46"/>
      <c r="U21" s="46"/>
      <c r="V21" s="46"/>
      <c r="W21" s="46"/>
      <c r="X21" s="46"/>
    </row>
    <row r="22" spans="1:24" x14ac:dyDescent="0.3">
      <c r="A22" s="86" t="s">
        <v>143</v>
      </c>
      <c r="B22" s="86"/>
      <c r="C22" s="228" t="s">
        <v>144</v>
      </c>
      <c r="D22" s="229"/>
      <c r="E22" s="229"/>
      <c r="F22" s="229"/>
      <c r="G22" s="229"/>
      <c r="H22" s="229"/>
      <c r="I22" s="229"/>
      <c r="J22" s="229"/>
      <c r="K22" s="230">
        <v>50</v>
      </c>
      <c r="L22" s="231"/>
      <c r="M22" s="231"/>
      <c r="N22" s="230">
        <v>0</v>
      </c>
      <c r="O22" s="231"/>
      <c r="P22" s="231"/>
      <c r="Q22" s="231"/>
      <c r="R22" s="94">
        <f t="shared" si="0"/>
        <v>0</v>
      </c>
      <c r="S22" s="46"/>
      <c r="T22" s="46"/>
      <c r="U22" s="46"/>
      <c r="V22" s="46"/>
      <c r="W22" s="46"/>
      <c r="X22" s="46"/>
    </row>
    <row r="23" spans="1:24" x14ac:dyDescent="0.3">
      <c r="A23" s="86" t="s">
        <v>114</v>
      </c>
      <c r="B23" s="86"/>
      <c r="C23" s="228" t="s">
        <v>115</v>
      </c>
      <c r="D23" s="229"/>
      <c r="E23" s="229"/>
      <c r="F23" s="229"/>
      <c r="G23" s="229"/>
      <c r="H23" s="229"/>
      <c r="I23" s="229"/>
      <c r="J23" s="229"/>
      <c r="K23" s="230">
        <v>1450</v>
      </c>
      <c r="L23" s="231"/>
      <c r="M23" s="231"/>
      <c r="N23" s="230">
        <v>389.49</v>
      </c>
      <c r="O23" s="231"/>
      <c r="P23" s="231"/>
      <c r="Q23" s="231"/>
      <c r="R23" s="94">
        <f t="shared" si="0"/>
        <v>0.2686137931034483</v>
      </c>
      <c r="S23" s="46"/>
      <c r="T23" s="46"/>
      <c r="U23" s="46"/>
      <c r="V23" s="46"/>
      <c r="W23" s="46"/>
      <c r="X23" s="46"/>
    </row>
    <row r="24" spans="1:24" x14ac:dyDescent="0.3">
      <c r="A24" s="86" t="s">
        <v>116</v>
      </c>
      <c r="B24" s="86"/>
      <c r="C24" s="228" t="s">
        <v>117</v>
      </c>
      <c r="D24" s="229"/>
      <c r="E24" s="229"/>
      <c r="F24" s="229"/>
      <c r="G24" s="229"/>
      <c r="H24" s="229"/>
      <c r="I24" s="229"/>
      <c r="J24" s="229"/>
      <c r="K24" s="230">
        <v>1120</v>
      </c>
      <c r="L24" s="231"/>
      <c r="M24" s="231"/>
      <c r="N24" s="230">
        <v>1114.8900000000001</v>
      </c>
      <c r="O24" s="231"/>
      <c r="P24" s="231"/>
      <c r="Q24" s="231"/>
      <c r="R24" s="94">
        <f t="shared" si="0"/>
        <v>0.99543750000000009</v>
      </c>
      <c r="S24" s="46"/>
      <c r="T24" s="46"/>
      <c r="U24" s="46"/>
      <c r="V24" s="46"/>
      <c r="W24" s="46"/>
      <c r="X24" s="46"/>
    </row>
    <row r="25" spans="1:24" x14ac:dyDescent="0.3">
      <c r="A25" s="86" t="s">
        <v>118</v>
      </c>
      <c r="B25" s="86"/>
      <c r="C25" s="228" t="s">
        <v>119</v>
      </c>
      <c r="D25" s="229"/>
      <c r="E25" s="229"/>
      <c r="F25" s="229"/>
      <c r="G25" s="229"/>
      <c r="H25" s="229"/>
      <c r="I25" s="229"/>
      <c r="J25" s="229"/>
      <c r="K25" s="230">
        <v>250</v>
      </c>
      <c r="L25" s="231"/>
      <c r="M25" s="231"/>
      <c r="N25" s="230">
        <v>62.5</v>
      </c>
      <c r="O25" s="231"/>
      <c r="P25" s="231"/>
      <c r="Q25" s="231"/>
      <c r="R25" s="94">
        <f t="shared" si="0"/>
        <v>0.25</v>
      </c>
      <c r="S25" s="46"/>
      <c r="T25" s="46"/>
      <c r="U25" s="46"/>
      <c r="V25" s="46"/>
      <c r="W25" s="46"/>
      <c r="X25" s="46"/>
    </row>
    <row r="26" spans="1:24" x14ac:dyDescent="0.3">
      <c r="A26" s="86" t="s">
        <v>120</v>
      </c>
      <c r="B26" s="86"/>
      <c r="C26" s="228" t="s">
        <v>121</v>
      </c>
      <c r="D26" s="229"/>
      <c r="E26" s="229"/>
      <c r="F26" s="229"/>
      <c r="G26" s="229"/>
      <c r="H26" s="229"/>
      <c r="I26" s="229"/>
      <c r="J26" s="229"/>
      <c r="K26" s="230">
        <v>2100</v>
      </c>
      <c r="L26" s="231"/>
      <c r="M26" s="231"/>
      <c r="N26" s="230">
        <v>781.45</v>
      </c>
      <c r="O26" s="231"/>
      <c r="P26" s="231"/>
      <c r="Q26" s="231"/>
      <c r="R26" s="94">
        <f t="shared" si="0"/>
        <v>0.37211904761904763</v>
      </c>
      <c r="S26" s="46"/>
      <c r="T26" s="46"/>
      <c r="U26" s="46"/>
      <c r="V26" s="46"/>
      <c r="W26" s="46"/>
      <c r="X26" s="46"/>
    </row>
    <row r="27" spans="1:24" x14ac:dyDescent="0.3">
      <c r="A27" s="86" t="s">
        <v>173</v>
      </c>
      <c r="B27" s="86"/>
      <c r="C27" s="228" t="s">
        <v>137</v>
      </c>
      <c r="D27" s="229"/>
      <c r="E27" s="229"/>
      <c r="F27" s="229"/>
      <c r="G27" s="229"/>
      <c r="H27" s="229"/>
      <c r="I27" s="229"/>
      <c r="J27" s="229"/>
      <c r="K27" s="230">
        <v>1300</v>
      </c>
      <c r="L27" s="231"/>
      <c r="M27" s="231"/>
      <c r="N27" s="230">
        <v>1235.5</v>
      </c>
      <c r="O27" s="231"/>
      <c r="P27" s="231"/>
      <c r="Q27" s="231"/>
      <c r="R27" s="94">
        <f t="shared" si="0"/>
        <v>0.95038461538461538</v>
      </c>
      <c r="S27" s="46"/>
      <c r="T27" s="46"/>
      <c r="U27" s="46"/>
      <c r="V27" s="46"/>
      <c r="W27" s="46"/>
      <c r="X27" s="46"/>
    </row>
    <row r="28" spans="1:24" x14ac:dyDescent="0.3">
      <c r="A28" s="86" t="s">
        <v>174</v>
      </c>
      <c r="B28" s="86"/>
      <c r="C28" s="228" t="s">
        <v>122</v>
      </c>
      <c r="D28" s="229"/>
      <c r="E28" s="229"/>
      <c r="F28" s="229"/>
      <c r="G28" s="229"/>
      <c r="H28" s="229"/>
      <c r="I28" s="229"/>
      <c r="J28" s="229"/>
      <c r="K28" s="230">
        <v>1500</v>
      </c>
      <c r="L28" s="231"/>
      <c r="M28" s="231"/>
      <c r="N28" s="230">
        <f>N29+N31</f>
        <v>371.65999999999997</v>
      </c>
      <c r="O28" s="231"/>
      <c r="P28" s="231"/>
      <c r="Q28" s="231"/>
      <c r="R28" s="94">
        <f t="shared" si="0"/>
        <v>0.24777333333333332</v>
      </c>
      <c r="S28" s="46"/>
      <c r="T28" s="46"/>
      <c r="U28" s="46"/>
      <c r="V28" s="46"/>
      <c r="W28" s="46"/>
      <c r="X28" s="46"/>
    </row>
    <row r="29" spans="1:24" x14ac:dyDescent="0.3">
      <c r="A29" s="86" t="s">
        <v>175</v>
      </c>
      <c r="B29" s="86"/>
      <c r="C29" s="228" t="s">
        <v>142</v>
      </c>
      <c r="D29" s="229"/>
      <c r="E29" s="229"/>
      <c r="F29" s="229"/>
      <c r="G29" s="229"/>
      <c r="H29" s="229"/>
      <c r="I29" s="229"/>
      <c r="J29" s="229"/>
      <c r="K29" s="230">
        <v>500</v>
      </c>
      <c r="L29" s="231"/>
      <c r="M29" s="231"/>
      <c r="N29" s="230">
        <v>150</v>
      </c>
      <c r="O29" s="231"/>
      <c r="P29" s="231"/>
      <c r="Q29" s="231"/>
      <c r="R29" s="94">
        <f t="shared" si="0"/>
        <v>0.3</v>
      </c>
      <c r="S29" s="46"/>
      <c r="T29" s="46"/>
      <c r="U29" s="46"/>
      <c r="V29" s="46"/>
      <c r="W29" s="46"/>
      <c r="X29" s="46"/>
    </row>
    <row r="30" spans="1:24" x14ac:dyDescent="0.3">
      <c r="A30" s="86" t="s">
        <v>123</v>
      </c>
      <c r="B30" s="86"/>
      <c r="C30" s="228" t="s">
        <v>124</v>
      </c>
      <c r="D30" s="229"/>
      <c r="E30" s="229"/>
      <c r="F30" s="229"/>
      <c r="G30" s="229"/>
      <c r="H30" s="229"/>
      <c r="I30" s="229"/>
      <c r="J30" s="229"/>
      <c r="K30" s="230">
        <v>0</v>
      </c>
      <c r="L30" s="231"/>
      <c r="M30" s="231"/>
      <c r="N30" s="230">
        <v>0</v>
      </c>
      <c r="O30" s="231"/>
      <c r="P30" s="231"/>
      <c r="Q30" s="231"/>
      <c r="R30" s="94" t="s">
        <v>162</v>
      </c>
      <c r="S30" s="46"/>
      <c r="T30" s="46"/>
      <c r="U30" s="46"/>
      <c r="V30" s="46"/>
      <c r="W30" s="46"/>
      <c r="X30" s="46"/>
    </row>
    <row r="31" spans="1:24" x14ac:dyDescent="0.3">
      <c r="A31" s="86" t="s">
        <v>127</v>
      </c>
      <c r="B31" s="86"/>
      <c r="C31" s="228" t="s">
        <v>122</v>
      </c>
      <c r="D31" s="229"/>
      <c r="E31" s="229"/>
      <c r="F31" s="229"/>
      <c r="G31" s="229"/>
      <c r="H31" s="229"/>
      <c r="I31" s="229"/>
      <c r="J31" s="229"/>
      <c r="K31" s="230">
        <v>1000</v>
      </c>
      <c r="L31" s="231"/>
      <c r="M31" s="231"/>
      <c r="N31" s="230">
        <v>221.66</v>
      </c>
      <c r="O31" s="231"/>
      <c r="P31" s="231"/>
      <c r="Q31" s="231"/>
      <c r="R31" s="94">
        <f t="shared" si="0"/>
        <v>0.22166</v>
      </c>
      <c r="S31" s="46"/>
      <c r="T31" s="46"/>
      <c r="U31" s="46"/>
      <c r="V31" s="46"/>
      <c r="W31" s="46"/>
      <c r="X31" s="46"/>
    </row>
    <row r="32" spans="1:24" x14ac:dyDescent="0.3">
      <c r="A32" s="86" t="s">
        <v>176</v>
      </c>
      <c r="B32" s="86"/>
      <c r="C32" s="228" t="s">
        <v>128</v>
      </c>
      <c r="D32" s="229"/>
      <c r="E32" s="229"/>
      <c r="F32" s="229"/>
      <c r="G32" s="229"/>
      <c r="H32" s="229"/>
      <c r="I32" s="229"/>
      <c r="J32" s="229"/>
      <c r="K32" s="230">
        <v>800</v>
      </c>
      <c r="L32" s="231"/>
      <c r="M32" s="231"/>
      <c r="N32" s="230">
        <v>152.51</v>
      </c>
      <c r="O32" s="231"/>
      <c r="P32" s="231"/>
      <c r="Q32" s="231"/>
      <c r="R32" s="94">
        <f t="shared" si="0"/>
        <v>0.19063749999999999</v>
      </c>
      <c r="S32" s="46"/>
      <c r="T32" s="46"/>
      <c r="U32" s="46"/>
      <c r="V32" s="46"/>
      <c r="W32" s="46"/>
      <c r="X32" s="46"/>
    </row>
    <row r="33" spans="1:24" x14ac:dyDescent="0.3">
      <c r="A33" s="86" t="s">
        <v>177</v>
      </c>
      <c r="B33" s="86"/>
      <c r="C33" s="228" t="s">
        <v>129</v>
      </c>
      <c r="D33" s="229"/>
      <c r="E33" s="229"/>
      <c r="F33" s="229"/>
      <c r="G33" s="229"/>
      <c r="H33" s="229"/>
      <c r="I33" s="229"/>
      <c r="J33" s="229"/>
      <c r="K33" s="230">
        <v>800</v>
      </c>
      <c r="L33" s="231"/>
      <c r="M33" s="231"/>
      <c r="N33" s="230">
        <v>152.51</v>
      </c>
      <c r="O33" s="231"/>
      <c r="P33" s="231"/>
      <c r="Q33" s="231"/>
      <c r="R33" s="94">
        <f t="shared" si="0"/>
        <v>0.19063749999999999</v>
      </c>
      <c r="S33" s="46"/>
      <c r="T33" s="46"/>
      <c r="U33" s="46"/>
      <c r="V33" s="46"/>
      <c r="W33" s="46"/>
      <c r="X33" s="46"/>
    </row>
    <row r="34" spans="1:24" x14ac:dyDescent="0.3">
      <c r="A34" s="86" t="s">
        <v>178</v>
      </c>
      <c r="B34" s="86"/>
      <c r="C34" s="228" t="s">
        <v>138</v>
      </c>
      <c r="D34" s="229"/>
      <c r="E34" s="229"/>
      <c r="F34" s="229"/>
      <c r="G34" s="229"/>
      <c r="H34" s="229"/>
      <c r="I34" s="229"/>
      <c r="J34" s="229"/>
      <c r="K34" s="230">
        <v>800</v>
      </c>
      <c r="L34" s="231"/>
      <c r="M34" s="231"/>
      <c r="N34" s="230">
        <v>152.51</v>
      </c>
      <c r="O34" s="231"/>
      <c r="P34" s="231"/>
      <c r="Q34" s="231"/>
      <c r="R34" s="94">
        <f t="shared" si="0"/>
        <v>0.19063749999999999</v>
      </c>
      <c r="S34" s="46"/>
      <c r="T34" s="46"/>
      <c r="U34" s="46"/>
      <c r="V34" s="46"/>
      <c r="W34" s="46"/>
      <c r="X34" s="46"/>
    </row>
    <row r="35" spans="1:24" x14ac:dyDescent="0.3">
      <c r="A35" s="224" t="s">
        <v>179</v>
      </c>
      <c r="B35" s="225"/>
      <c r="C35" s="225"/>
      <c r="D35" s="225"/>
      <c r="E35" s="225"/>
      <c r="F35" s="225"/>
      <c r="G35" s="225"/>
      <c r="H35" s="225"/>
      <c r="I35" s="225"/>
      <c r="J35" s="225"/>
      <c r="K35" s="226">
        <v>0</v>
      </c>
      <c r="L35" s="227"/>
      <c r="M35" s="227"/>
      <c r="N35" s="226">
        <v>0</v>
      </c>
      <c r="O35" s="227"/>
      <c r="P35" s="227"/>
      <c r="Q35" s="227"/>
      <c r="R35" s="94" t="s">
        <v>162</v>
      </c>
      <c r="S35" s="46"/>
      <c r="T35" s="46"/>
      <c r="U35" s="46"/>
      <c r="V35" s="46"/>
      <c r="W35" s="46"/>
      <c r="X35" s="46"/>
    </row>
    <row r="36" spans="1:24" x14ac:dyDescent="0.3">
      <c r="A36" s="224" t="s">
        <v>166</v>
      </c>
      <c r="B36" s="225"/>
      <c r="C36" s="225"/>
      <c r="D36" s="225"/>
      <c r="E36" s="225"/>
      <c r="F36" s="225"/>
      <c r="G36" s="225"/>
      <c r="H36" s="225"/>
      <c r="I36" s="225"/>
      <c r="J36" s="225"/>
      <c r="K36" s="226">
        <v>0</v>
      </c>
      <c r="L36" s="227"/>
      <c r="M36" s="227"/>
      <c r="N36" s="226">
        <v>0</v>
      </c>
      <c r="O36" s="227"/>
      <c r="P36" s="227"/>
      <c r="Q36" s="227"/>
      <c r="R36" s="94" t="s">
        <v>162</v>
      </c>
      <c r="S36" s="46"/>
      <c r="T36" s="46"/>
      <c r="U36" s="46"/>
      <c r="V36" s="46"/>
      <c r="W36" s="46"/>
      <c r="X36" s="46"/>
    </row>
    <row r="37" spans="1:24" x14ac:dyDescent="0.3">
      <c r="A37" s="224" t="s">
        <v>264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26">
        <v>0</v>
      </c>
      <c r="L37" s="227"/>
      <c r="M37" s="227"/>
      <c r="N37" s="226">
        <v>0</v>
      </c>
      <c r="O37" s="227"/>
      <c r="P37" s="227"/>
      <c r="Q37" s="227"/>
      <c r="R37" s="94" t="s">
        <v>162</v>
      </c>
      <c r="S37" s="46"/>
      <c r="T37" s="46"/>
      <c r="U37" s="46"/>
      <c r="V37" s="46"/>
      <c r="W37" s="46"/>
      <c r="X37" s="46"/>
    </row>
    <row r="38" spans="1:24" s="46" customFormat="1" x14ac:dyDescent="0.3">
      <c r="A38" s="86" t="s">
        <v>167</v>
      </c>
      <c r="B38" s="86"/>
      <c r="C38" s="228" t="s">
        <v>4</v>
      </c>
      <c r="D38" s="229"/>
      <c r="E38" s="229"/>
      <c r="F38" s="229"/>
      <c r="G38" s="229"/>
      <c r="H38" s="229"/>
      <c r="I38" s="229"/>
      <c r="J38" s="229"/>
      <c r="K38" s="230">
        <v>0</v>
      </c>
      <c r="L38" s="231"/>
      <c r="M38" s="231"/>
      <c r="N38" s="230">
        <v>0</v>
      </c>
      <c r="O38" s="231"/>
      <c r="P38" s="231"/>
      <c r="Q38" s="231"/>
      <c r="R38" s="94" t="s">
        <v>162</v>
      </c>
    </row>
    <row r="39" spans="1:24" s="46" customFormat="1" x14ac:dyDescent="0.3">
      <c r="A39" s="86" t="s">
        <v>168</v>
      </c>
      <c r="B39" s="86"/>
      <c r="C39" s="228" t="s">
        <v>11</v>
      </c>
      <c r="D39" s="229"/>
      <c r="E39" s="229"/>
      <c r="F39" s="229"/>
      <c r="G39" s="229"/>
      <c r="H39" s="229"/>
      <c r="I39" s="229"/>
      <c r="J39" s="229"/>
      <c r="K39" s="230">
        <v>0</v>
      </c>
      <c r="L39" s="231"/>
      <c r="M39" s="231"/>
      <c r="N39" s="230">
        <v>0</v>
      </c>
      <c r="O39" s="231"/>
      <c r="P39" s="231"/>
      <c r="Q39" s="231"/>
      <c r="R39" s="94" t="s">
        <v>162</v>
      </c>
    </row>
    <row r="40" spans="1:24" s="46" customFormat="1" x14ac:dyDescent="0.3">
      <c r="A40" s="86" t="s">
        <v>172</v>
      </c>
      <c r="B40" s="86"/>
      <c r="C40" s="228" t="s">
        <v>109</v>
      </c>
      <c r="D40" s="229"/>
      <c r="E40" s="229"/>
      <c r="F40" s="229"/>
      <c r="G40" s="229"/>
      <c r="H40" s="229"/>
      <c r="I40" s="229"/>
      <c r="J40" s="229"/>
      <c r="K40" s="230">
        <v>0</v>
      </c>
      <c r="L40" s="231"/>
      <c r="M40" s="231"/>
      <c r="N40" s="230">
        <v>0</v>
      </c>
      <c r="O40" s="231"/>
      <c r="P40" s="231"/>
      <c r="Q40" s="231"/>
      <c r="R40" s="94" t="s">
        <v>162</v>
      </c>
    </row>
    <row r="41" spans="1:24" s="46" customFormat="1" x14ac:dyDescent="0.3">
      <c r="A41" s="86" t="s">
        <v>112</v>
      </c>
      <c r="B41" s="86"/>
      <c r="C41" s="228" t="s">
        <v>113</v>
      </c>
      <c r="D41" s="229"/>
      <c r="E41" s="229"/>
      <c r="F41" s="229"/>
      <c r="G41" s="229"/>
      <c r="H41" s="229"/>
      <c r="I41" s="229"/>
      <c r="J41" s="229"/>
      <c r="K41" s="230">
        <v>0</v>
      </c>
      <c r="L41" s="231"/>
      <c r="M41" s="231"/>
      <c r="N41" s="230">
        <v>0</v>
      </c>
      <c r="O41" s="231"/>
      <c r="P41" s="231"/>
      <c r="Q41" s="231"/>
      <c r="R41" s="94" t="s">
        <v>162</v>
      </c>
    </row>
    <row r="42" spans="1:24" x14ac:dyDescent="0.3">
      <c r="A42" s="224" t="s">
        <v>180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26">
        <v>1400</v>
      </c>
      <c r="L42" s="227"/>
      <c r="M42" s="227"/>
      <c r="N42" s="226">
        <f>N45</f>
        <v>471.3</v>
      </c>
      <c r="O42" s="227"/>
      <c r="P42" s="227"/>
      <c r="Q42" s="227"/>
      <c r="R42" s="94">
        <f t="shared" si="0"/>
        <v>0.33664285714285713</v>
      </c>
      <c r="S42" s="46"/>
      <c r="T42" s="46"/>
      <c r="U42" s="46"/>
      <c r="V42" s="46"/>
      <c r="W42" s="46"/>
      <c r="X42" s="46"/>
    </row>
    <row r="43" spans="1:24" x14ac:dyDescent="0.3">
      <c r="A43" s="224" t="s">
        <v>166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6">
        <v>1400</v>
      </c>
      <c r="L43" s="227"/>
      <c r="M43" s="227"/>
      <c r="N43" s="226">
        <f>N47</f>
        <v>471.3</v>
      </c>
      <c r="O43" s="227"/>
      <c r="P43" s="227"/>
      <c r="Q43" s="227"/>
      <c r="R43" s="94">
        <f t="shared" si="0"/>
        <v>0.33664285714285713</v>
      </c>
      <c r="S43" s="46"/>
      <c r="T43" s="46"/>
      <c r="U43" s="46"/>
      <c r="V43" s="46"/>
      <c r="W43" s="46"/>
      <c r="X43" s="46"/>
    </row>
    <row r="44" spans="1:24" x14ac:dyDescent="0.3">
      <c r="A44" s="224" t="s">
        <v>264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6">
        <v>1400</v>
      </c>
      <c r="L44" s="227"/>
      <c r="M44" s="227"/>
      <c r="N44" s="226">
        <f>N45</f>
        <v>471.3</v>
      </c>
      <c r="O44" s="227"/>
      <c r="P44" s="227"/>
      <c r="Q44" s="227"/>
      <c r="R44" s="94">
        <f t="shared" si="0"/>
        <v>0.33664285714285713</v>
      </c>
      <c r="S44" s="46"/>
      <c r="T44" s="46"/>
      <c r="U44" s="46"/>
      <c r="V44" s="46"/>
      <c r="W44" s="46"/>
      <c r="X44" s="46"/>
    </row>
    <row r="45" spans="1:24" s="46" customFormat="1" x14ac:dyDescent="0.3">
      <c r="A45" s="86" t="s">
        <v>181</v>
      </c>
      <c r="B45" s="86"/>
      <c r="C45" s="228" t="s">
        <v>6</v>
      </c>
      <c r="D45" s="229"/>
      <c r="E45" s="229"/>
      <c r="F45" s="229"/>
      <c r="G45" s="229"/>
      <c r="H45" s="229"/>
      <c r="I45" s="229"/>
      <c r="J45" s="229"/>
      <c r="K45" s="230">
        <v>1400</v>
      </c>
      <c r="L45" s="231"/>
      <c r="M45" s="231"/>
      <c r="N45" s="230">
        <f>N48+N49</f>
        <v>471.3</v>
      </c>
      <c r="O45" s="231"/>
      <c r="P45" s="231"/>
      <c r="Q45" s="231"/>
      <c r="R45" s="94">
        <f t="shared" si="0"/>
        <v>0.33664285714285713</v>
      </c>
    </row>
    <row r="46" spans="1:24" s="46" customFormat="1" x14ac:dyDescent="0.3">
      <c r="A46" s="86" t="s">
        <v>182</v>
      </c>
      <c r="B46" s="86"/>
      <c r="C46" s="228" t="s">
        <v>132</v>
      </c>
      <c r="D46" s="229"/>
      <c r="E46" s="229"/>
      <c r="F46" s="229"/>
      <c r="G46" s="229"/>
      <c r="H46" s="229"/>
      <c r="I46" s="229"/>
      <c r="J46" s="229"/>
      <c r="K46" s="230">
        <v>1400</v>
      </c>
      <c r="L46" s="231"/>
      <c r="M46" s="231"/>
      <c r="N46" s="230">
        <v>471.3</v>
      </c>
      <c r="O46" s="231"/>
      <c r="P46" s="231"/>
      <c r="Q46" s="231"/>
      <c r="R46" s="94">
        <f t="shared" si="0"/>
        <v>0.33664285714285713</v>
      </c>
    </row>
    <row r="47" spans="1:24" s="46" customFormat="1" x14ac:dyDescent="0.3">
      <c r="A47" s="86" t="s">
        <v>183</v>
      </c>
      <c r="B47" s="86"/>
      <c r="C47" s="228" t="s">
        <v>133</v>
      </c>
      <c r="D47" s="229"/>
      <c r="E47" s="229"/>
      <c r="F47" s="229"/>
      <c r="G47" s="229"/>
      <c r="H47" s="229"/>
      <c r="I47" s="229"/>
      <c r="J47" s="229"/>
      <c r="K47" s="230">
        <v>1400</v>
      </c>
      <c r="L47" s="231"/>
      <c r="M47" s="231"/>
      <c r="N47" s="230">
        <v>471.3</v>
      </c>
      <c r="O47" s="231"/>
      <c r="P47" s="231"/>
      <c r="Q47" s="231"/>
      <c r="R47" s="94">
        <f t="shared" si="0"/>
        <v>0.33664285714285713</v>
      </c>
    </row>
    <row r="48" spans="1:24" s="46" customFormat="1" x14ac:dyDescent="0.3">
      <c r="A48" s="86" t="s">
        <v>184</v>
      </c>
      <c r="B48" s="86"/>
      <c r="C48" s="228" t="s">
        <v>134</v>
      </c>
      <c r="D48" s="229"/>
      <c r="E48" s="229"/>
      <c r="F48" s="229"/>
      <c r="G48" s="229"/>
      <c r="H48" s="229"/>
      <c r="I48" s="229"/>
      <c r="J48" s="229"/>
      <c r="K48" s="230">
        <v>1150</v>
      </c>
      <c r="L48" s="231"/>
      <c r="M48" s="231"/>
      <c r="N48" s="230">
        <v>361.8</v>
      </c>
      <c r="O48" s="231"/>
      <c r="P48" s="231"/>
      <c r="Q48" s="231"/>
      <c r="R48" s="94">
        <f t="shared" si="0"/>
        <v>0.31460869565217392</v>
      </c>
    </row>
    <row r="49" spans="1:24" s="46" customFormat="1" x14ac:dyDescent="0.3">
      <c r="A49" s="153">
        <v>4225</v>
      </c>
      <c r="B49" s="116"/>
      <c r="C49" s="252" t="s">
        <v>259</v>
      </c>
      <c r="D49" s="253"/>
      <c r="E49" s="253"/>
      <c r="F49" s="253"/>
      <c r="G49" s="253"/>
      <c r="H49" s="253"/>
      <c r="I49" s="254"/>
      <c r="J49" s="117"/>
      <c r="K49" s="255">
        <v>250</v>
      </c>
      <c r="L49" s="256"/>
      <c r="M49" s="257"/>
      <c r="N49" s="255">
        <v>109.5</v>
      </c>
      <c r="O49" s="256"/>
      <c r="P49" s="257"/>
      <c r="Q49" s="118"/>
      <c r="R49" s="94">
        <f t="shared" si="0"/>
        <v>0.438</v>
      </c>
    </row>
    <row r="50" spans="1:24" s="46" customFormat="1" x14ac:dyDescent="0.3">
      <c r="A50" s="251" t="s">
        <v>265</v>
      </c>
      <c r="B50" s="251"/>
      <c r="C50" s="251"/>
      <c r="D50" s="251"/>
      <c r="E50" s="251"/>
      <c r="F50" s="251"/>
      <c r="G50" s="251"/>
      <c r="H50" s="251"/>
      <c r="I50" s="251"/>
      <c r="J50" s="117"/>
      <c r="K50" s="250">
        <v>0</v>
      </c>
      <c r="L50" s="250"/>
      <c r="M50" s="250"/>
      <c r="N50" s="250">
        <v>671.26</v>
      </c>
      <c r="O50" s="250"/>
      <c r="P50" s="250"/>
      <c r="Q50" s="118"/>
      <c r="R50" s="94" t="s">
        <v>162</v>
      </c>
    </row>
    <row r="51" spans="1:24" s="46" customFormat="1" x14ac:dyDescent="0.3">
      <c r="A51" s="251" t="s">
        <v>166</v>
      </c>
      <c r="B51" s="251"/>
      <c r="C51" s="251"/>
      <c r="D51" s="251"/>
      <c r="E51" s="251"/>
      <c r="F51" s="251"/>
      <c r="G51" s="251"/>
      <c r="H51" s="251"/>
      <c r="I51" s="251"/>
      <c r="J51" s="117"/>
      <c r="K51" s="250">
        <v>0</v>
      </c>
      <c r="L51" s="250"/>
      <c r="M51" s="250"/>
      <c r="N51" s="250">
        <v>671.26</v>
      </c>
      <c r="O51" s="250"/>
      <c r="P51" s="250"/>
      <c r="Q51" s="118"/>
      <c r="R51" s="94" t="s">
        <v>162</v>
      </c>
    </row>
    <row r="52" spans="1:24" s="46" customFormat="1" x14ac:dyDescent="0.3">
      <c r="A52" s="251" t="s">
        <v>264</v>
      </c>
      <c r="B52" s="251"/>
      <c r="C52" s="251"/>
      <c r="D52" s="251"/>
      <c r="E52" s="251"/>
      <c r="F52" s="251"/>
      <c r="G52" s="251"/>
      <c r="H52" s="251"/>
      <c r="I52" s="251"/>
      <c r="J52" s="117"/>
      <c r="K52" s="250">
        <v>0</v>
      </c>
      <c r="L52" s="250"/>
      <c r="M52" s="250"/>
      <c r="N52" s="250">
        <v>671.26</v>
      </c>
      <c r="O52" s="250"/>
      <c r="P52" s="250"/>
      <c r="Q52" s="118"/>
      <c r="R52" s="94" t="s">
        <v>162</v>
      </c>
    </row>
    <row r="53" spans="1:24" s="46" customFormat="1" x14ac:dyDescent="0.3">
      <c r="A53" s="153">
        <v>3</v>
      </c>
      <c r="B53" s="116"/>
      <c r="C53" s="259" t="s">
        <v>266</v>
      </c>
      <c r="D53" s="259"/>
      <c r="E53" s="259"/>
      <c r="F53" s="259"/>
      <c r="G53" s="259"/>
      <c r="H53" s="259"/>
      <c r="I53" s="259"/>
      <c r="J53" s="117"/>
      <c r="K53" s="258">
        <v>0</v>
      </c>
      <c r="L53" s="258"/>
      <c r="M53" s="258"/>
      <c r="N53" s="258">
        <v>671.26</v>
      </c>
      <c r="O53" s="258"/>
      <c r="P53" s="258"/>
      <c r="Q53" s="118"/>
      <c r="R53" s="94" t="s">
        <v>162</v>
      </c>
    </row>
    <row r="54" spans="1:24" s="46" customFormat="1" x14ac:dyDescent="0.3">
      <c r="A54" s="153">
        <v>32</v>
      </c>
      <c r="B54" s="116"/>
      <c r="C54" s="259" t="s">
        <v>11</v>
      </c>
      <c r="D54" s="259"/>
      <c r="E54" s="259"/>
      <c r="F54" s="259"/>
      <c r="G54" s="259"/>
      <c r="H54" s="259"/>
      <c r="I54" s="259"/>
      <c r="J54" s="117"/>
      <c r="K54" s="258">
        <v>0</v>
      </c>
      <c r="L54" s="258"/>
      <c r="M54" s="258"/>
      <c r="N54" s="258">
        <v>671.26</v>
      </c>
      <c r="O54" s="258"/>
      <c r="P54" s="258"/>
      <c r="Q54" s="118"/>
      <c r="R54" s="94" t="s">
        <v>162</v>
      </c>
    </row>
    <row r="55" spans="1:24" s="46" customFormat="1" x14ac:dyDescent="0.3">
      <c r="A55" s="153">
        <v>322</v>
      </c>
      <c r="B55" s="116"/>
      <c r="C55" s="259" t="s">
        <v>96</v>
      </c>
      <c r="D55" s="259"/>
      <c r="E55" s="259"/>
      <c r="F55" s="259"/>
      <c r="G55" s="259"/>
      <c r="H55" s="259"/>
      <c r="I55" s="259"/>
      <c r="J55" s="117"/>
      <c r="K55" s="258">
        <v>0</v>
      </c>
      <c r="L55" s="258"/>
      <c r="M55" s="258"/>
      <c r="N55" s="258">
        <v>471.26</v>
      </c>
      <c r="O55" s="258"/>
      <c r="P55" s="258"/>
      <c r="Q55" s="118"/>
      <c r="R55" s="94" t="s">
        <v>162</v>
      </c>
    </row>
    <row r="56" spans="1:24" s="46" customFormat="1" x14ac:dyDescent="0.3">
      <c r="A56" s="153">
        <v>3224</v>
      </c>
      <c r="B56" s="116"/>
      <c r="C56" s="259" t="s">
        <v>104</v>
      </c>
      <c r="D56" s="259"/>
      <c r="E56" s="259"/>
      <c r="F56" s="259"/>
      <c r="G56" s="259"/>
      <c r="H56" s="259"/>
      <c r="I56" s="259"/>
      <c r="J56" s="117"/>
      <c r="K56" s="258">
        <v>0</v>
      </c>
      <c r="L56" s="258"/>
      <c r="M56" s="258"/>
      <c r="N56" s="258">
        <v>471.26</v>
      </c>
      <c r="O56" s="258"/>
      <c r="P56" s="258"/>
      <c r="Q56" s="118"/>
      <c r="R56" s="94" t="s">
        <v>162</v>
      </c>
    </row>
    <row r="57" spans="1:24" s="46" customFormat="1" x14ac:dyDescent="0.3">
      <c r="A57" s="153">
        <v>323</v>
      </c>
      <c r="B57" s="116"/>
      <c r="C57" s="259" t="s">
        <v>109</v>
      </c>
      <c r="D57" s="259"/>
      <c r="E57" s="259"/>
      <c r="F57" s="259"/>
      <c r="G57" s="259"/>
      <c r="H57" s="259"/>
      <c r="I57" s="259"/>
      <c r="J57" s="117"/>
      <c r="K57" s="258">
        <v>0</v>
      </c>
      <c r="L57" s="258"/>
      <c r="M57" s="258"/>
      <c r="N57" s="258">
        <v>200</v>
      </c>
      <c r="O57" s="258"/>
      <c r="P57" s="258"/>
      <c r="Q57" s="118"/>
      <c r="R57" s="94" t="s">
        <v>162</v>
      </c>
    </row>
    <row r="58" spans="1:24" s="46" customFormat="1" x14ac:dyDescent="0.3">
      <c r="A58" s="153">
        <v>3232</v>
      </c>
      <c r="B58" s="116"/>
      <c r="C58" s="259" t="s">
        <v>113</v>
      </c>
      <c r="D58" s="259"/>
      <c r="E58" s="259"/>
      <c r="F58" s="259"/>
      <c r="G58" s="259"/>
      <c r="H58" s="259"/>
      <c r="I58" s="259"/>
      <c r="J58" s="117"/>
      <c r="K58" s="258">
        <v>0</v>
      </c>
      <c r="L58" s="258"/>
      <c r="M58" s="258"/>
      <c r="N58" s="258">
        <v>200</v>
      </c>
      <c r="O58" s="258"/>
      <c r="P58" s="258"/>
      <c r="Q58" s="118"/>
      <c r="R58" s="94" t="s">
        <v>162</v>
      </c>
    </row>
    <row r="59" spans="1:24" s="45" customFormat="1" ht="20.399999999999999" customHeight="1" x14ac:dyDescent="0.3">
      <c r="A59" s="232" t="s">
        <v>185</v>
      </c>
      <c r="B59" s="233"/>
      <c r="C59" s="233"/>
      <c r="D59" s="233"/>
      <c r="E59" s="233"/>
      <c r="F59" s="233"/>
      <c r="G59" s="233"/>
      <c r="H59" s="233"/>
      <c r="I59" s="233"/>
      <c r="J59" s="234"/>
      <c r="K59" s="235">
        <v>69685</v>
      </c>
      <c r="L59" s="236"/>
      <c r="M59" s="237"/>
      <c r="N59" s="235">
        <f>N60+N118+N125+N138+N145+N152+N159+N166+N176+N191+N202+N217+N230+N245</f>
        <v>24268.04</v>
      </c>
      <c r="O59" s="236"/>
      <c r="P59" s="236"/>
      <c r="Q59" s="237"/>
      <c r="R59" s="94">
        <f t="shared" si="0"/>
        <v>0.34825342613187921</v>
      </c>
      <c r="S59" s="46"/>
      <c r="T59" s="46"/>
      <c r="U59" s="46"/>
      <c r="V59" s="46"/>
      <c r="W59" s="46"/>
      <c r="X59" s="46"/>
    </row>
    <row r="60" spans="1:24" s="54" customFormat="1" ht="14.4" customHeight="1" x14ac:dyDescent="0.3">
      <c r="A60" s="238" t="s">
        <v>186</v>
      </c>
      <c r="B60" s="239"/>
      <c r="C60" s="239"/>
      <c r="D60" s="239"/>
      <c r="E60" s="239"/>
      <c r="F60" s="239"/>
      <c r="G60" s="239"/>
      <c r="H60" s="239"/>
      <c r="I60" s="239"/>
      <c r="J60" s="240"/>
      <c r="K60" s="241">
        <v>5730</v>
      </c>
      <c r="L60" s="242"/>
      <c r="M60" s="243"/>
      <c r="N60" s="241">
        <f>N61+N69+N75+N81+N86</f>
        <v>2699.09</v>
      </c>
      <c r="O60" s="242"/>
      <c r="P60" s="242"/>
      <c r="Q60" s="243"/>
      <c r="R60" s="94">
        <f t="shared" si="0"/>
        <v>0.4710453752181501</v>
      </c>
      <c r="S60" s="46"/>
      <c r="T60" s="46"/>
      <c r="U60" s="46"/>
      <c r="V60" s="46"/>
      <c r="W60" s="46"/>
      <c r="X60" s="46"/>
    </row>
    <row r="61" spans="1:24" s="54" customFormat="1" ht="14.4" customHeight="1" x14ac:dyDescent="0.3">
      <c r="A61" s="238" t="s">
        <v>166</v>
      </c>
      <c r="B61" s="239"/>
      <c r="C61" s="239"/>
      <c r="D61" s="239"/>
      <c r="E61" s="239"/>
      <c r="F61" s="239"/>
      <c r="G61" s="239"/>
      <c r="H61" s="239"/>
      <c r="I61" s="239"/>
      <c r="J61" s="240"/>
      <c r="K61" s="241">
        <v>1580</v>
      </c>
      <c r="L61" s="242"/>
      <c r="M61" s="243"/>
      <c r="N61" s="241">
        <v>450</v>
      </c>
      <c r="O61" s="242"/>
      <c r="P61" s="242"/>
      <c r="Q61" s="243"/>
      <c r="R61" s="94">
        <f t="shared" si="0"/>
        <v>0.2848101265822785</v>
      </c>
      <c r="S61" s="46"/>
      <c r="T61" s="46"/>
      <c r="U61" s="46"/>
      <c r="V61" s="46"/>
      <c r="W61" s="46"/>
      <c r="X61" s="46"/>
    </row>
    <row r="62" spans="1:24" s="54" customFormat="1" ht="14.4" customHeight="1" x14ac:dyDescent="0.3">
      <c r="A62" s="238" t="s">
        <v>263</v>
      </c>
      <c r="B62" s="239"/>
      <c r="C62" s="239"/>
      <c r="D62" s="239"/>
      <c r="E62" s="239"/>
      <c r="F62" s="239"/>
      <c r="G62" s="239"/>
      <c r="H62" s="239"/>
      <c r="I62" s="239"/>
      <c r="J62" s="240"/>
      <c r="K62" s="241">
        <v>1580</v>
      </c>
      <c r="L62" s="242"/>
      <c r="M62" s="243"/>
      <c r="N62" s="241">
        <v>450</v>
      </c>
      <c r="O62" s="242"/>
      <c r="P62" s="242"/>
      <c r="Q62" s="243"/>
      <c r="R62" s="94">
        <f t="shared" si="0"/>
        <v>0.2848101265822785</v>
      </c>
      <c r="S62" s="46"/>
      <c r="T62" s="46"/>
      <c r="U62" s="46"/>
      <c r="V62" s="46"/>
      <c r="W62" s="46"/>
      <c r="X62" s="46"/>
    </row>
    <row r="63" spans="1:24" s="46" customFormat="1" ht="14.4" customHeight="1" x14ac:dyDescent="0.3">
      <c r="A63" s="116" t="s">
        <v>167</v>
      </c>
      <c r="B63" s="116"/>
      <c r="C63" s="244" t="s">
        <v>4</v>
      </c>
      <c r="D63" s="245"/>
      <c r="E63" s="245"/>
      <c r="F63" s="245"/>
      <c r="G63" s="245"/>
      <c r="H63" s="245"/>
      <c r="I63" s="245"/>
      <c r="J63" s="246"/>
      <c r="K63" s="247">
        <v>1580</v>
      </c>
      <c r="L63" s="248"/>
      <c r="M63" s="249"/>
      <c r="N63" s="247">
        <v>450</v>
      </c>
      <c r="O63" s="248"/>
      <c r="P63" s="248"/>
      <c r="Q63" s="249"/>
      <c r="R63" s="94">
        <f t="shared" si="0"/>
        <v>0.2848101265822785</v>
      </c>
    </row>
    <row r="64" spans="1:24" s="46" customFormat="1" ht="14.4" customHeight="1" x14ac:dyDescent="0.3">
      <c r="A64" s="116" t="s">
        <v>168</v>
      </c>
      <c r="B64" s="116"/>
      <c r="C64" s="244" t="s">
        <v>11</v>
      </c>
      <c r="D64" s="245"/>
      <c r="E64" s="245"/>
      <c r="F64" s="245"/>
      <c r="G64" s="245"/>
      <c r="H64" s="245"/>
      <c r="I64" s="245"/>
      <c r="J64" s="246"/>
      <c r="K64" s="247">
        <v>1580</v>
      </c>
      <c r="L64" s="248"/>
      <c r="M64" s="249"/>
      <c r="N64" s="247">
        <v>450</v>
      </c>
      <c r="O64" s="248"/>
      <c r="P64" s="248"/>
      <c r="Q64" s="249"/>
      <c r="R64" s="94">
        <f t="shared" si="0"/>
        <v>0.2848101265822785</v>
      </c>
    </row>
    <row r="65" spans="1:24" s="46" customFormat="1" ht="14.4" customHeight="1" x14ac:dyDescent="0.3">
      <c r="A65" s="116" t="s">
        <v>172</v>
      </c>
      <c r="B65" s="116"/>
      <c r="C65" s="244" t="s">
        <v>109</v>
      </c>
      <c r="D65" s="245"/>
      <c r="E65" s="245"/>
      <c r="F65" s="245"/>
      <c r="G65" s="245"/>
      <c r="H65" s="245"/>
      <c r="I65" s="245"/>
      <c r="J65" s="246"/>
      <c r="K65" s="247">
        <v>1580</v>
      </c>
      <c r="L65" s="248"/>
      <c r="M65" s="249"/>
      <c r="N65" s="247">
        <v>450</v>
      </c>
      <c r="O65" s="248"/>
      <c r="P65" s="248"/>
      <c r="Q65" s="249"/>
      <c r="R65" s="94">
        <f t="shared" si="0"/>
        <v>0.2848101265822785</v>
      </c>
    </row>
    <row r="66" spans="1:24" s="46" customFormat="1" ht="14.4" customHeight="1" x14ac:dyDescent="0.3">
      <c r="A66" s="116" t="s">
        <v>110</v>
      </c>
      <c r="B66" s="116"/>
      <c r="C66" s="244" t="s">
        <v>111</v>
      </c>
      <c r="D66" s="245"/>
      <c r="E66" s="245"/>
      <c r="F66" s="245"/>
      <c r="G66" s="245"/>
      <c r="H66" s="245"/>
      <c r="I66" s="245"/>
      <c r="J66" s="246"/>
      <c r="K66" s="247">
        <v>900</v>
      </c>
      <c r="L66" s="248"/>
      <c r="M66" s="249"/>
      <c r="N66" s="247">
        <v>450</v>
      </c>
      <c r="O66" s="248"/>
      <c r="P66" s="248"/>
      <c r="Q66" s="249"/>
      <c r="R66" s="94">
        <f t="shared" ref="R66:R125" si="1">N66/K66</f>
        <v>0.5</v>
      </c>
    </row>
    <row r="67" spans="1:24" s="46" customFormat="1" ht="14.4" customHeight="1" x14ac:dyDescent="0.3">
      <c r="A67" s="116" t="s">
        <v>118</v>
      </c>
      <c r="B67" s="116"/>
      <c r="C67" s="244" t="s">
        <v>119</v>
      </c>
      <c r="D67" s="245"/>
      <c r="E67" s="245"/>
      <c r="F67" s="245"/>
      <c r="G67" s="245"/>
      <c r="H67" s="245"/>
      <c r="I67" s="245"/>
      <c r="J67" s="246"/>
      <c r="K67" s="247">
        <v>680</v>
      </c>
      <c r="L67" s="248"/>
      <c r="M67" s="249"/>
      <c r="N67" s="247">
        <v>0</v>
      </c>
      <c r="O67" s="248"/>
      <c r="P67" s="248"/>
      <c r="Q67" s="249"/>
      <c r="R67" s="94">
        <f t="shared" si="1"/>
        <v>0</v>
      </c>
    </row>
    <row r="68" spans="1:24" s="46" customFormat="1" ht="14.4" customHeight="1" x14ac:dyDescent="0.3">
      <c r="A68" s="116" t="s">
        <v>120</v>
      </c>
      <c r="B68" s="116"/>
      <c r="C68" s="244" t="s">
        <v>121</v>
      </c>
      <c r="D68" s="245"/>
      <c r="E68" s="245"/>
      <c r="F68" s="245"/>
      <c r="G68" s="245"/>
      <c r="H68" s="245"/>
      <c r="I68" s="245"/>
      <c r="J68" s="246"/>
      <c r="K68" s="247">
        <v>0</v>
      </c>
      <c r="L68" s="248"/>
      <c r="M68" s="249"/>
      <c r="N68" s="247">
        <v>0</v>
      </c>
      <c r="O68" s="248"/>
      <c r="P68" s="248"/>
      <c r="Q68" s="249"/>
      <c r="R68" s="94" t="s">
        <v>162</v>
      </c>
    </row>
    <row r="69" spans="1:24" s="33" customFormat="1" x14ac:dyDescent="0.3">
      <c r="A69" s="224" t="s">
        <v>267</v>
      </c>
      <c r="B69" s="225"/>
      <c r="C69" s="225"/>
      <c r="D69" s="225"/>
      <c r="E69" s="225"/>
      <c r="F69" s="225"/>
      <c r="G69" s="225"/>
      <c r="H69" s="225"/>
      <c r="I69" s="225"/>
      <c r="J69" s="225"/>
      <c r="K69" s="226">
        <v>350</v>
      </c>
      <c r="L69" s="227"/>
      <c r="M69" s="227"/>
      <c r="N69" s="226">
        <v>0</v>
      </c>
      <c r="O69" s="227"/>
      <c r="P69" s="227"/>
      <c r="Q69" s="227"/>
      <c r="R69" s="94">
        <f t="shared" si="1"/>
        <v>0</v>
      </c>
      <c r="S69" s="46"/>
      <c r="T69" s="46"/>
      <c r="U69" s="46"/>
      <c r="V69" s="46"/>
      <c r="W69" s="46"/>
      <c r="X69" s="46"/>
    </row>
    <row r="70" spans="1:24" s="33" customFormat="1" x14ac:dyDescent="0.3">
      <c r="A70" s="224" t="s">
        <v>268</v>
      </c>
      <c r="B70" s="225"/>
      <c r="C70" s="225"/>
      <c r="D70" s="225"/>
      <c r="E70" s="225"/>
      <c r="F70" s="225"/>
      <c r="G70" s="225"/>
      <c r="H70" s="225"/>
      <c r="I70" s="225"/>
      <c r="J70" s="225"/>
      <c r="K70" s="226">
        <v>350</v>
      </c>
      <c r="L70" s="227"/>
      <c r="M70" s="227"/>
      <c r="N70" s="226">
        <v>0</v>
      </c>
      <c r="O70" s="227"/>
      <c r="P70" s="227"/>
      <c r="Q70" s="227"/>
      <c r="R70" s="94">
        <f t="shared" si="1"/>
        <v>0</v>
      </c>
      <c r="S70" s="46"/>
      <c r="T70" s="46"/>
      <c r="U70" s="46"/>
      <c r="V70" s="46"/>
      <c r="W70" s="46"/>
      <c r="X70" s="46"/>
    </row>
    <row r="71" spans="1:24" s="46" customFormat="1" x14ac:dyDescent="0.3">
      <c r="A71" s="153" t="s">
        <v>167</v>
      </c>
      <c r="B71" s="116"/>
      <c r="C71" s="228" t="s">
        <v>4</v>
      </c>
      <c r="D71" s="229"/>
      <c r="E71" s="229"/>
      <c r="F71" s="229"/>
      <c r="G71" s="229"/>
      <c r="H71" s="229"/>
      <c r="I71" s="229"/>
      <c r="J71" s="229"/>
      <c r="K71" s="230">
        <v>350</v>
      </c>
      <c r="L71" s="231"/>
      <c r="M71" s="231"/>
      <c r="N71" s="230">
        <v>0</v>
      </c>
      <c r="O71" s="231"/>
      <c r="P71" s="231"/>
      <c r="Q71" s="231"/>
      <c r="R71" s="94">
        <f t="shared" si="1"/>
        <v>0</v>
      </c>
    </row>
    <row r="72" spans="1:24" s="46" customFormat="1" x14ac:dyDescent="0.3">
      <c r="A72" s="153">
        <v>32</v>
      </c>
      <c r="B72" s="116"/>
      <c r="C72" s="228" t="s">
        <v>11</v>
      </c>
      <c r="D72" s="229"/>
      <c r="E72" s="229"/>
      <c r="F72" s="229"/>
      <c r="G72" s="229"/>
      <c r="H72" s="229"/>
      <c r="I72" s="229"/>
      <c r="J72" s="229"/>
      <c r="K72" s="230">
        <v>350</v>
      </c>
      <c r="L72" s="231"/>
      <c r="M72" s="231"/>
      <c r="N72" s="230">
        <v>0</v>
      </c>
      <c r="O72" s="231"/>
      <c r="P72" s="231"/>
      <c r="Q72" s="231"/>
      <c r="R72" s="94">
        <f t="shared" si="1"/>
        <v>0</v>
      </c>
    </row>
    <row r="73" spans="1:24" s="46" customFormat="1" x14ac:dyDescent="0.3">
      <c r="A73" s="153">
        <v>323</v>
      </c>
      <c r="B73" s="116"/>
      <c r="C73" s="228" t="s">
        <v>109</v>
      </c>
      <c r="D73" s="229"/>
      <c r="E73" s="229"/>
      <c r="F73" s="229"/>
      <c r="G73" s="229"/>
      <c r="H73" s="229"/>
      <c r="I73" s="229"/>
      <c r="J73" s="229"/>
      <c r="K73" s="230">
        <v>350</v>
      </c>
      <c r="L73" s="231"/>
      <c r="M73" s="231"/>
      <c r="N73" s="230">
        <v>0</v>
      </c>
      <c r="O73" s="231"/>
      <c r="P73" s="231"/>
      <c r="Q73" s="231"/>
      <c r="R73" s="94">
        <f t="shared" si="1"/>
        <v>0</v>
      </c>
    </row>
    <row r="74" spans="1:24" s="46" customFormat="1" x14ac:dyDescent="0.3">
      <c r="A74" s="153">
        <v>3239</v>
      </c>
      <c r="B74" s="116"/>
      <c r="C74" s="228" t="s">
        <v>137</v>
      </c>
      <c r="D74" s="229"/>
      <c r="E74" s="229"/>
      <c r="F74" s="229"/>
      <c r="G74" s="229"/>
      <c r="H74" s="229"/>
      <c r="I74" s="229"/>
      <c r="J74" s="229"/>
      <c r="K74" s="230">
        <v>350</v>
      </c>
      <c r="L74" s="231"/>
      <c r="M74" s="231"/>
      <c r="N74" s="230">
        <v>0</v>
      </c>
      <c r="O74" s="231"/>
      <c r="P74" s="231"/>
      <c r="Q74" s="231"/>
      <c r="R74" s="94">
        <f t="shared" si="1"/>
        <v>0</v>
      </c>
    </row>
    <row r="75" spans="1:24" s="33" customFormat="1" x14ac:dyDescent="0.3">
      <c r="A75" s="224" t="s">
        <v>188</v>
      </c>
      <c r="B75" s="225"/>
      <c r="C75" s="225"/>
      <c r="D75" s="225"/>
      <c r="E75" s="225"/>
      <c r="F75" s="225"/>
      <c r="G75" s="225"/>
      <c r="H75" s="225"/>
      <c r="I75" s="225"/>
      <c r="J75" s="225"/>
      <c r="K75" s="226">
        <v>0</v>
      </c>
      <c r="L75" s="227"/>
      <c r="M75" s="227"/>
      <c r="N75" s="226">
        <v>340.9</v>
      </c>
      <c r="O75" s="227"/>
      <c r="P75" s="227"/>
      <c r="Q75" s="227"/>
      <c r="R75" s="94" t="s">
        <v>162</v>
      </c>
      <c r="S75" s="46"/>
      <c r="T75" s="46"/>
      <c r="U75" s="46"/>
      <c r="V75" s="46"/>
      <c r="W75" s="46"/>
      <c r="X75" s="46"/>
    </row>
    <row r="76" spans="1:24" s="33" customFormat="1" x14ac:dyDescent="0.3">
      <c r="A76" s="224" t="s">
        <v>269</v>
      </c>
      <c r="B76" s="225"/>
      <c r="C76" s="225"/>
      <c r="D76" s="225"/>
      <c r="E76" s="225"/>
      <c r="F76" s="225"/>
      <c r="G76" s="225"/>
      <c r="H76" s="225"/>
      <c r="I76" s="225"/>
      <c r="J76" s="225"/>
      <c r="K76" s="226">
        <v>0</v>
      </c>
      <c r="L76" s="227"/>
      <c r="M76" s="227"/>
      <c r="N76" s="226">
        <v>340.9</v>
      </c>
      <c r="O76" s="227"/>
      <c r="P76" s="227"/>
      <c r="Q76" s="227"/>
      <c r="R76" s="94" t="s">
        <v>162</v>
      </c>
      <c r="S76" s="46"/>
      <c r="T76" s="46"/>
      <c r="U76" s="46"/>
      <c r="V76" s="46"/>
      <c r="W76" s="46"/>
      <c r="X76" s="46"/>
    </row>
    <row r="77" spans="1:24" s="46" customFormat="1" x14ac:dyDescent="0.3">
      <c r="A77" s="153" t="s">
        <v>167</v>
      </c>
      <c r="B77" s="116"/>
      <c r="C77" s="228" t="s">
        <v>4</v>
      </c>
      <c r="D77" s="229"/>
      <c r="E77" s="229"/>
      <c r="F77" s="229"/>
      <c r="G77" s="229"/>
      <c r="H77" s="229"/>
      <c r="I77" s="229"/>
      <c r="J77" s="229"/>
      <c r="K77" s="230">
        <v>0</v>
      </c>
      <c r="L77" s="231"/>
      <c r="M77" s="231"/>
      <c r="N77" s="230">
        <v>340.9</v>
      </c>
      <c r="O77" s="231"/>
      <c r="P77" s="231"/>
      <c r="Q77" s="231"/>
      <c r="R77" s="94" t="s">
        <v>162</v>
      </c>
    </row>
    <row r="78" spans="1:24" s="46" customFormat="1" x14ac:dyDescent="0.3">
      <c r="A78" s="153">
        <v>32</v>
      </c>
      <c r="B78" s="116"/>
      <c r="C78" s="228" t="s">
        <v>11</v>
      </c>
      <c r="D78" s="229"/>
      <c r="E78" s="229"/>
      <c r="F78" s="229"/>
      <c r="G78" s="229"/>
      <c r="H78" s="229"/>
      <c r="I78" s="229"/>
      <c r="J78" s="229"/>
      <c r="K78" s="230">
        <v>0</v>
      </c>
      <c r="L78" s="231"/>
      <c r="M78" s="231"/>
      <c r="N78" s="230">
        <v>340.9</v>
      </c>
      <c r="O78" s="231"/>
      <c r="P78" s="231"/>
      <c r="Q78" s="231"/>
      <c r="R78" s="94" t="s">
        <v>162</v>
      </c>
    </row>
    <row r="79" spans="1:24" s="46" customFormat="1" x14ac:dyDescent="0.3">
      <c r="A79" s="153">
        <v>329</v>
      </c>
      <c r="B79" s="116"/>
      <c r="C79" s="228" t="s">
        <v>122</v>
      </c>
      <c r="D79" s="229"/>
      <c r="E79" s="229"/>
      <c r="F79" s="229"/>
      <c r="G79" s="229"/>
      <c r="H79" s="229"/>
      <c r="I79" s="229"/>
      <c r="J79" s="229"/>
      <c r="K79" s="230">
        <v>0</v>
      </c>
      <c r="L79" s="231"/>
      <c r="M79" s="231"/>
      <c r="N79" s="230">
        <v>340.9</v>
      </c>
      <c r="O79" s="231"/>
      <c r="P79" s="231"/>
      <c r="Q79" s="231"/>
      <c r="R79" s="94" t="s">
        <v>162</v>
      </c>
    </row>
    <row r="80" spans="1:24" s="46" customFormat="1" x14ac:dyDescent="0.3">
      <c r="A80" s="153">
        <v>3293</v>
      </c>
      <c r="B80" s="116"/>
      <c r="C80" s="228" t="s">
        <v>250</v>
      </c>
      <c r="D80" s="229"/>
      <c r="E80" s="229"/>
      <c r="F80" s="229"/>
      <c r="G80" s="229"/>
      <c r="H80" s="229"/>
      <c r="I80" s="229"/>
      <c r="J80" s="229"/>
      <c r="K80" s="230">
        <v>0</v>
      </c>
      <c r="L80" s="231"/>
      <c r="M80" s="231"/>
      <c r="N80" s="230">
        <v>340.9</v>
      </c>
      <c r="O80" s="231"/>
      <c r="P80" s="231"/>
      <c r="Q80" s="231"/>
      <c r="R80" s="94" t="s">
        <v>162</v>
      </c>
    </row>
    <row r="81" spans="1:24" s="33" customFormat="1" x14ac:dyDescent="0.3">
      <c r="A81" s="224" t="s">
        <v>189</v>
      </c>
      <c r="B81" s="225"/>
      <c r="C81" s="225"/>
      <c r="D81" s="225"/>
      <c r="E81" s="225"/>
      <c r="F81" s="225"/>
      <c r="G81" s="225"/>
      <c r="H81" s="225"/>
      <c r="I81" s="225"/>
      <c r="J81" s="225"/>
      <c r="K81" s="226">
        <v>500</v>
      </c>
      <c r="L81" s="227"/>
      <c r="M81" s="227"/>
      <c r="N81" s="226">
        <v>0</v>
      </c>
      <c r="O81" s="227"/>
      <c r="P81" s="227"/>
      <c r="Q81" s="227"/>
      <c r="R81" s="94">
        <f t="shared" si="1"/>
        <v>0</v>
      </c>
      <c r="S81" s="46"/>
      <c r="T81" s="46"/>
      <c r="U81" s="46"/>
      <c r="V81" s="46"/>
      <c r="W81" s="46"/>
      <c r="X81" s="46"/>
    </row>
    <row r="82" spans="1:24" s="46" customFormat="1" x14ac:dyDescent="0.3">
      <c r="A82" s="86" t="s">
        <v>167</v>
      </c>
      <c r="B82" s="86"/>
      <c r="C82" s="228" t="s">
        <v>4</v>
      </c>
      <c r="D82" s="229"/>
      <c r="E82" s="229"/>
      <c r="F82" s="229"/>
      <c r="G82" s="229"/>
      <c r="H82" s="229"/>
      <c r="I82" s="229"/>
      <c r="J82" s="229"/>
      <c r="K82" s="230">
        <v>500</v>
      </c>
      <c r="L82" s="231"/>
      <c r="M82" s="231"/>
      <c r="N82" s="230">
        <v>0</v>
      </c>
      <c r="O82" s="231"/>
      <c r="P82" s="231"/>
      <c r="Q82" s="231"/>
      <c r="R82" s="94">
        <f t="shared" si="1"/>
        <v>0</v>
      </c>
    </row>
    <row r="83" spans="1:24" s="46" customFormat="1" x14ac:dyDescent="0.3">
      <c r="A83" s="86" t="s">
        <v>190</v>
      </c>
      <c r="B83" s="86"/>
      <c r="C83" s="228" t="s">
        <v>191</v>
      </c>
      <c r="D83" s="229"/>
      <c r="E83" s="229"/>
      <c r="F83" s="229"/>
      <c r="G83" s="229"/>
      <c r="H83" s="229"/>
      <c r="I83" s="229"/>
      <c r="J83" s="229"/>
      <c r="K83" s="230">
        <v>500</v>
      </c>
      <c r="L83" s="231"/>
      <c r="M83" s="231"/>
      <c r="N83" s="230">
        <v>0</v>
      </c>
      <c r="O83" s="231"/>
      <c r="P83" s="231"/>
      <c r="Q83" s="231"/>
      <c r="R83" s="94">
        <f t="shared" si="1"/>
        <v>0</v>
      </c>
    </row>
    <row r="84" spans="1:24" s="46" customFormat="1" x14ac:dyDescent="0.3">
      <c r="A84" s="86" t="s">
        <v>192</v>
      </c>
      <c r="B84" s="86"/>
      <c r="C84" s="228" t="s">
        <v>86</v>
      </c>
      <c r="D84" s="229"/>
      <c r="E84" s="229"/>
      <c r="F84" s="229"/>
      <c r="G84" s="229"/>
      <c r="H84" s="229"/>
      <c r="I84" s="229"/>
      <c r="J84" s="229"/>
      <c r="K84" s="230">
        <v>500</v>
      </c>
      <c r="L84" s="231"/>
      <c r="M84" s="231"/>
      <c r="N84" s="230">
        <v>0</v>
      </c>
      <c r="O84" s="231"/>
      <c r="P84" s="231"/>
      <c r="Q84" s="231"/>
      <c r="R84" s="94">
        <f t="shared" si="1"/>
        <v>0</v>
      </c>
    </row>
    <row r="85" spans="1:24" s="46" customFormat="1" x14ac:dyDescent="0.3">
      <c r="A85" s="86" t="s">
        <v>193</v>
      </c>
      <c r="B85" s="86"/>
      <c r="C85" s="228" t="s">
        <v>131</v>
      </c>
      <c r="D85" s="229"/>
      <c r="E85" s="229"/>
      <c r="F85" s="229"/>
      <c r="G85" s="229"/>
      <c r="H85" s="229"/>
      <c r="I85" s="229"/>
      <c r="J85" s="229"/>
      <c r="K85" s="230">
        <v>500</v>
      </c>
      <c r="L85" s="231"/>
      <c r="M85" s="231"/>
      <c r="N85" s="230">
        <v>0</v>
      </c>
      <c r="O85" s="231"/>
      <c r="P85" s="231"/>
      <c r="Q85" s="231"/>
      <c r="R85" s="94">
        <f t="shared" si="1"/>
        <v>0</v>
      </c>
    </row>
    <row r="86" spans="1:24" s="33" customFormat="1" x14ac:dyDescent="0.3">
      <c r="A86" s="224" t="s">
        <v>270</v>
      </c>
      <c r="B86" s="225"/>
      <c r="C86" s="225"/>
      <c r="D86" s="225"/>
      <c r="E86" s="225"/>
      <c r="F86" s="225"/>
      <c r="G86" s="225"/>
      <c r="H86" s="225"/>
      <c r="I86" s="225"/>
      <c r="J86" s="225"/>
      <c r="K86" s="226">
        <v>1700</v>
      </c>
      <c r="L86" s="227"/>
      <c r="M86" s="227"/>
      <c r="N86" s="226">
        <v>1908.19</v>
      </c>
      <c r="O86" s="227"/>
      <c r="P86" s="227"/>
      <c r="Q86" s="227"/>
      <c r="R86" s="94">
        <f t="shared" si="1"/>
        <v>1.1224647058823529</v>
      </c>
      <c r="S86" s="46"/>
      <c r="T86" s="46"/>
      <c r="U86" s="46"/>
      <c r="V86" s="46"/>
      <c r="W86" s="46"/>
      <c r="X86" s="46"/>
    </row>
    <row r="87" spans="1:24" s="46" customFormat="1" ht="14.4" customHeight="1" x14ac:dyDescent="0.3">
      <c r="A87" s="153" t="s">
        <v>167</v>
      </c>
      <c r="B87" s="116"/>
      <c r="C87" s="228" t="s">
        <v>4</v>
      </c>
      <c r="D87" s="229"/>
      <c r="E87" s="229"/>
      <c r="F87" s="229"/>
      <c r="G87" s="229"/>
      <c r="H87" s="229"/>
      <c r="I87" s="229"/>
      <c r="J87" s="229"/>
      <c r="K87" s="230">
        <v>1700</v>
      </c>
      <c r="L87" s="231"/>
      <c r="M87" s="231"/>
      <c r="N87" s="230">
        <v>1032.44</v>
      </c>
      <c r="O87" s="231"/>
      <c r="P87" s="231"/>
      <c r="Q87" s="231"/>
      <c r="R87" s="94">
        <f t="shared" si="1"/>
        <v>0.60731764705882352</v>
      </c>
    </row>
    <row r="88" spans="1:24" s="46" customFormat="1" ht="14.4" customHeight="1" x14ac:dyDescent="0.3">
      <c r="A88" s="153">
        <v>32</v>
      </c>
      <c r="B88" s="116"/>
      <c r="C88" s="228" t="s">
        <v>11</v>
      </c>
      <c r="D88" s="229"/>
      <c r="E88" s="229"/>
      <c r="F88" s="229"/>
      <c r="G88" s="229"/>
      <c r="H88" s="229"/>
      <c r="I88" s="229"/>
      <c r="J88" s="229"/>
      <c r="K88" s="230">
        <v>1700</v>
      </c>
      <c r="L88" s="231"/>
      <c r="M88" s="231"/>
      <c r="N88" s="230">
        <v>1032.44</v>
      </c>
      <c r="O88" s="231"/>
      <c r="P88" s="231"/>
      <c r="Q88" s="231"/>
      <c r="R88" s="94">
        <f t="shared" si="1"/>
        <v>0.60731764705882352</v>
      </c>
    </row>
    <row r="89" spans="1:24" s="46" customFormat="1" x14ac:dyDescent="0.3">
      <c r="A89" s="153">
        <v>322</v>
      </c>
      <c r="B89" s="116"/>
      <c r="C89" s="228" t="s">
        <v>96</v>
      </c>
      <c r="D89" s="229"/>
      <c r="E89" s="229"/>
      <c r="F89" s="229"/>
      <c r="G89" s="229"/>
      <c r="H89" s="229"/>
      <c r="I89" s="229"/>
      <c r="J89" s="229"/>
      <c r="K89" s="230">
        <v>0</v>
      </c>
      <c r="L89" s="231"/>
      <c r="M89" s="231"/>
      <c r="N89" s="230">
        <v>184.01</v>
      </c>
      <c r="O89" s="231"/>
      <c r="P89" s="231"/>
      <c r="Q89" s="231"/>
      <c r="R89" s="94" t="s">
        <v>162</v>
      </c>
    </row>
    <row r="90" spans="1:24" s="46" customFormat="1" x14ac:dyDescent="0.3">
      <c r="A90" s="153">
        <v>3221</v>
      </c>
      <c r="B90" s="116"/>
      <c r="C90" s="228" t="s">
        <v>98</v>
      </c>
      <c r="D90" s="229"/>
      <c r="E90" s="229"/>
      <c r="F90" s="229"/>
      <c r="G90" s="229"/>
      <c r="H90" s="229"/>
      <c r="I90" s="229"/>
      <c r="J90" s="229"/>
      <c r="K90" s="230">
        <v>0</v>
      </c>
      <c r="L90" s="231"/>
      <c r="M90" s="231"/>
      <c r="N90" s="230">
        <v>78.849999999999994</v>
      </c>
      <c r="O90" s="231"/>
      <c r="P90" s="231"/>
      <c r="Q90" s="231"/>
      <c r="R90" s="94" t="s">
        <v>162</v>
      </c>
    </row>
    <row r="91" spans="1:24" s="46" customFormat="1" x14ac:dyDescent="0.3">
      <c r="A91" s="153">
        <v>3225</v>
      </c>
      <c r="B91" s="116"/>
      <c r="C91" s="228" t="s">
        <v>106</v>
      </c>
      <c r="D91" s="229"/>
      <c r="E91" s="229"/>
      <c r="F91" s="229"/>
      <c r="G91" s="229"/>
      <c r="H91" s="229"/>
      <c r="I91" s="229"/>
      <c r="J91" s="229"/>
      <c r="K91" s="230">
        <v>0</v>
      </c>
      <c r="L91" s="231"/>
      <c r="M91" s="231"/>
      <c r="N91" s="230">
        <v>105.16</v>
      </c>
      <c r="O91" s="231"/>
      <c r="P91" s="231"/>
      <c r="Q91" s="231"/>
      <c r="R91" s="94" t="s">
        <v>162</v>
      </c>
    </row>
    <row r="92" spans="1:24" s="46" customFormat="1" x14ac:dyDescent="0.3">
      <c r="A92" s="153">
        <v>323</v>
      </c>
      <c r="B92" s="116"/>
      <c r="C92" s="228" t="s">
        <v>109</v>
      </c>
      <c r="D92" s="229"/>
      <c r="E92" s="229"/>
      <c r="F92" s="229"/>
      <c r="G92" s="229"/>
      <c r="H92" s="229"/>
      <c r="I92" s="229"/>
      <c r="J92" s="229"/>
      <c r="K92" s="230">
        <v>450</v>
      </c>
      <c r="L92" s="231"/>
      <c r="M92" s="231"/>
      <c r="N92" s="230">
        <v>223</v>
      </c>
      <c r="O92" s="231"/>
      <c r="P92" s="231"/>
      <c r="Q92" s="231"/>
      <c r="R92" s="94">
        <f t="shared" si="1"/>
        <v>0.49555555555555558</v>
      </c>
    </row>
    <row r="93" spans="1:24" s="46" customFormat="1" x14ac:dyDescent="0.3">
      <c r="A93" s="153">
        <v>3239</v>
      </c>
      <c r="B93" s="116"/>
      <c r="C93" s="228" t="s">
        <v>137</v>
      </c>
      <c r="D93" s="229"/>
      <c r="E93" s="229"/>
      <c r="F93" s="229"/>
      <c r="G93" s="229"/>
      <c r="H93" s="229"/>
      <c r="I93" s="229"/>
      <c r="J93" s="229"/>
      <c r="K93" s="230">
        <v>450</v>
      </c>
      <c r="L93" s="231"/>
      <c r="M93" s="231"/>
      <c r="N93" s="230">
        <v>223</v>
      </c>
      <c r="O93" s="231"/>
      <c r="P93" s="231"/>
      <c r="Q93" s="231"/>
      <c r="R93" s="94">
        <f t="shared" si="1"/>
        <v>0.49555555555555558</v>
      </c>
    </row>
    <row r="94" spans="1:24" s="46" customFormat="1" x14ac:dyDescent="0.3">
      <c r="A94" s="153">
        <v>329</v>
      </c>
      <c r="B94" s="116"/>
      <c r="C94" s="228" t="s">
        <v>122</v>
      </c>
      <c r="D94" s="229"/>
      <c r="E94" s="229"/>
      <c r="F94" s="229"/>
      <c r="G94" s="229"/>
      <c r="H94" s="229"/>
      <c r="I94" s="229"/>
      <c r="J94" s="229"/>
      <c r="K94" s="230">
        <v>1250</v>
      </c>
      <c r="L94" s="231"/>
      <c r="M94" s="231"/>
      <c r="N94" s="230">
        <v>625.42999999999995</v>
      </c>
      <c r="O94" s="231"/>
      <c r="P94" s="231"/>
      <c r="Q94" s="231"/>
      <c r="R94" s="94">
        <f t="shared" si="1"/>
        <v>0.50034400000000001</v>
      </c>
    </row>
    <row r="95" spans="1:24" s="46" customFormat="1" ht="14.4" customHeight="1" x14ac:dyDescent="0.3">
      <c r="A95" s="153">
        <v>3299</v>
      </c>
      <c r="B95" s="116"/>
      <c r="C95" s="228" t="s">
        <v>122</v>
      </c>
      <c r="D95" s="229"/>
      <c r="E95" s="229"/>
      <c r="F95" s="229"/>
      <c r="G95" s="229"/>
      <c r="H95" s="229"/>
      <c r="I95" s="229"/>
      <c r="J95" s="229"/>
      <c r="K95" s="230">
        <v>1250</v>
      </c>
      <c r="L95" s="231"/>
      <c r="M95" s="231"/>
      <c r="N95" s="230">
        <v>625.42999999999995</v>
      </c>
      <c r="O95" s="231"/>
      <c r="P95" s="231"/>
      <c r="Q95" s="231"/>
      <c r="R95" s="94">
        <f t="shared" si="1"/>
        <v>0.50034400000000001</v>
      </c>
    </row>
    <row r="96" spans="1:24" s="46" customFormat="1" x14ac:dyDescent="0.3">
      <c r="A96" s="153">
        <v>4</v>
      </c>
      <c r="B96" s="116"/>
      <c r="C96" s="228" t="s">
        <v>6</v>
      </c>
      <c r="D96" s="229"/>
      <c r="E96" s="229"/>
      <c r="F96" s="229"/>
      <c r="G96" s="229"/>
      <c r="H96" s="229"/>
      <c r="I96" s="229"/>
      <c r="J96" s="229"/>
      <c r="K96" s="230">
        <v>0</v>
      </c>
      <c r="L96" s="231"/>
      <c r="M96" s="231"/>
      <c r="N96" s="230">
        <v>875.75</v>
      </c>
      <c r="O96" s="231"/>
      <c r="P96" s="231"/>
      <c r="Q96" s="231"/>
      <c r="R96" s="94" t="s">
        <v>162</v>
      </c>
    </row>
    <row r="97" spans="1:24" s="46" customFormat="1" x14ac:dyDescent="0.3">
      <c r="A97" s="153">
        <v>42</v>
      </c>
      <c r="B97" s="116"/>
      <c r="C97" s="228" t="s">
        <v>271</v>
      </c>
      <c r="D97" s="229"/>
      <c r="E97" s="229"/>
      <c r="F97" s="229"/>
      <c r="G97" s="229"/>
      <c r="H97" s="229"/>
      <c r="I97" s="229"/>
      <c r="J97" s="229"/>
      <c r="K97" s="230">
        <v>0</v>
      </c>
      <c r="L97" s="231"/>
      <c r="M97" s="231"/>
      <c r="N97" s="230">
        <v>875.75</v>
      </c>
      <c r="O97" s="231"/>
      <c r="P97" s="231"/>
      <c r="Q97" s="231"/>
      <c r="R97" s="94" t="s">
        <v>162</v>
      </c>
    </row>
    <row r="98" spans="1:24" s="46" customFormat="1" x14ac:dyDescent="0.3">
      <c r="A98" s="153">
        <v>422</v>
      </c>
      <c r="B98" s="116"/>
      <c r="C98" s="228" t="s">
        <v>133</v>
      </c>
      <c r="D98" s="229"/>
      <c r="E98" s="229"/>
      <c r="F98" s="229"/>
      <c r="G98" s="229"/>
      <c r="H98" s="229"/>
      <c r="I98" s="229"/>
      <c r="J98" s="229"/>
      <c r="K98" s="230">
        <v>0</v>
      </c>
      <c r="L98" s="231"/>
      <c r="M98" s="231"/>
      <c r="N98" s="230">
        <v>875.75</v>
      </c>
      <c r="O98" s="231"/>
      <c r="P98" s="231"/>
      <c r="Q98" s="231"/>
      <c r="R98" s="94" t="s">
        <v>162</v>
      </c>
    </row>
    <row r="99" spans="1:24" s="46" customFormat="1" x14ac:dyDescent="0.3">
      <c r="A99" s="153">
        <v>4222</v>
      </c>
      <c r="B99" s="116"/>
      <c r="C99" s="228" t="s">
        <v>251</v>
      </c>
      <c r="D99" s="229"/>
      <c r="E99" s="229"/>
      <c r="F99" s="229"/>
      <c r="G99" s="229"/>
      <c r="H99" s="229"/>
      <c r="I99" s="229"/>
      <c r="J99" s="229"/>
      <c r="K99" s="230">
        <v>0</v>
      </c>
      <c r="L99" s="231"/>
      <c r="M99" s="231"/>
      <c r="N99" s="230">
        <v>325.35000000000002</v>
      </c>
      <c r="O99" s="231"/>
      <c r="P99" s="231"/>
      <c r="Q99" s="231"/>
      <c r="R99" s="94" t="s">
        <v>162</v>
      </c>
    </row>
    <row r="100" spans="1:24" s="46" customFormat="1" x14ac:dyDescent="0.3">
      <c r="A100" s="153">
        <v>4227</v>
      </c>
      <c r="B100" s="116"/>
      <c r="C100" s="228" t="s">
        <v>249</v>
      </c>
      <c r="D100" s="229"/>
      <c r="E100" s="229"/>
      <c r="F100" s="229"/>
      <c r="G100" s="229"/>
      <c r="H100" s="229"/>
      <c r="I100" s="229"/>
      <c r="J100" s="229"/>
      <c r="K100" s="230">
        <v>0</v>
      </c>
      <c r="L100" s="231"/>
      <c r="M100" s="231"/>
      <c r="N100" s="230">
        <v>550.4</v>
      </c>
      <c r="O100" s="231"/>
      <c r="P100" s="231"/>
      <c r="Q100" s="231"/>
      <c r="R100" s="94" t="s">
        <v>162</v>
      </c>
    </row>
    <row r="101" spans="1:24" s="33" customFormat="1" x14ac:dyDescent="0.3">
      <c r="A101" s="224" t="s">
        <v>272</v>
      </c>
      <c r="B101" s="225"/>
      <c r="C101" s="225"/>
      <c r="D101" s="225"/>
      <c r="E101" s="225"/>
      <c r="F101" s="225"/>
      <c r="G101" s="225"/>
      <c r="H101" s="225"/>
      <c r="I101" s="225"/>
      <c r="J101" s="225"/>
      <c r="K101" s="226">
        <v>1600</v>
      </c>
      <c r="L101" s="227"/>
      <c r="M101" s="227"/>
      <c r="N101" s="226">
        <v>0</v>
      </c>
      <c r="O101" s="227"/>
      <c r="P101" s="227"/>
      <c r="Q101" s="227"/>
      <c r="R101" s="94">
        <f t="shared" si="1"/>
        <v>0</v>
      </c>
      <c r="S101" s="46"/>
      <c r="T101" s="46"/>
      <c r="U101" s="46"/>
      <c r="V101" s="46"/>
      <c r="W101" s="46"/>
      <c r="X101" s="46"/>
    </row>
    <row r="102" spans="1:24" s="33" customFormat="1" x14ac:dyDescent="0.3">
      <c r="A102" s="224" t="s">
        <v>273</v>
      </c>
      <c r="B102" s="225"/>
      <c r="C102" s="225"/>
      <c r="D102" s="225"/>
      <c r="E102" s="225"/>
      <c r="F102" s="225"/>
      <c r="G102" s="225"/>
      <c r="H102" s="225"/>
      <c r="I102" s="225"/>
      <c r="J102" s="225"/>
      <c r="K102" s="226">
        <v>1600</v>
      </c>
      <c r="L102" s="227"/>
      <c r="M102" s="227"/>
      <c r="N102" s="226">
        <v>0</v>
      </c>
      <c r="O102" s="227"/>
      <c r="P102" s="227"/>
      <c r="Q102" s="227"/>
      <c r="R102" s="94">
        <f t="shared" si="1"/>
        <v>0</v>
      </c>
      <c r="S102" s="46"/>
      <c r="T102" s="46"/>
      <c r="U102" s="46"/>
      <c r="V102" s="46"/>
      <c r="W102" s="46"/>
      <c r="X102" s="46"/>
    </row>
    <row r="103" spans="1:24" s="46" customFormat="1" ht="14.4" customHeight="1" x14ac:dyDescent="0.3">
      <c r="A103" s="153" t="s">
        <v>167</v>
      </c>
      <c r="B103" s="116"/>
      <c r="C103" s="228" t="s">
        <v>4</v>
      </c>
      <c r="D103" s="229"/>
      <c r="E103" s="229"/>
      <c r="F103" s="229"/>
      <c r="G103" s="229"/>
      <c r="H103" s="229"/>
      <c r="I103" s="229"/>
      <c r="J103" s="229"/>
      <c r="K103" s="230">
        <v>650</v>
      </c>
      <c r="L103" s="231"/>
      <c r="M103" s="231"/>
      <c r="N103" s="230">
        <v>0</v>
      </c>
      <c r="O103" s="231"/>
      <c r="P103" s="231"/>
      <c r="Q103" s="231"/>
      <c r="R103" s="94">
        <f t="shared" si="1"/>
        <v>0</v>
      </c>
    </row>
    <row r="104" spans="1:24" s="46" customFormat="1" ht="14.4" customHeight="1" x14ac:dyDescent="0.3">
      <c r="A104" s="153">
        <v>32</v>
      </c>
      <c r="B104" s="116"/>
      <c r="C104" s="228" t="s">
        <v>11</v>
      </c>
      <c r="D104" s="229"/>
      <c r="E104" s="229"/>
      <c r="F104" s="229"/>
      <c r="G104" s="229"/>
      <c r="H104" s="229"/>
      <c r="I104" s="229"/>
      <c r="J104" s="229"/>
      <c r="K104" s="230">
        <v>650</v>
      </c>
      <c r="L104" s="231"/>
      <c r="M104" s="231"/>
      <c r="N104" s="230">
        <v>0</v>
      </c>
      <c r="O104" s="231"/>
      <c r="P104" s="231"/>
      <c r="Q104" s="231"/>
      <c r="R104" s="94">
        <f t="shared" si="1"/>
        <v>0</v>
      </c>
    </row>
    <row r="105" spans="1:24" s="46" customFormat="1" x14ac:dyDescent="0.3">
      <c r="A105" s="153">
        <v>322</v>
      </c>
      <c r="B105" s="116"/>
      <c r="C105" s="228" t="s">
        <v>96</v>
      </c>
      <c r="D105" s="229"/>
      <c r="E105" s="229"/>
      <c r="F105" s="229"/>
      <c r="G105" s="229"/>
      <c r="H105" s="229"/>
      <c r="I105" s="229"/>
      <c r="J105" s="229"/>
      <c r="K105" s="230">
        <v>300</v>
      </c>
      <c r="L105" s="231"/>
      <c r="M105" s="231"/>
      <c r="N105" s="230">
        <v>0</v>
      </c>
      <c r="O105" s="231"/>
      <c r="P105" s="231"/>
      <c r="Q105" s="231"/>
      <c r="R105" s="94">
        <f t="shared" si="1"/>
        <v>0</v>
      </c>
    </row>
    <row r="106" spans="1:24" s="46" customFormat="1" x14ac:dyDescent="0.3">
      <c r="A106" s="153">
        <v>3225</v>
      </c>
      <c r="B106" s="116"/>
      <c r="C106" s="228" t="s">
        <v>106</v>
      </c>
      <c r="D106" s="229"/>
      <c r="E106" s="229"/>
      <c r="F106" s="229"/>
      <c r="G106" s="229"/>
      <c r="H106" s="229"/>
      <c r="I106" s="229"/>
      <c r="J106" s="229"/>
      <c r="K106" s="230">
        <v>300</v>
      </c>
      <c r="L106" s="231"/>
      <c r="M106" s="231"/>
      <c r="N106" s="230">
        <v>0</v>
      </c>
      <c r="O106" s="231"/>
      <c r="P106" s="231"/>
      <c r="Q106" s="231"/>
      <c r="R106" s="94">
        <f t="shared" si="1"/>
        <v>0</v>
      </c>
    </row>
    <row r="107" spans="1:24" s="46" customFormat="1" x14ac:dyDescent="0.3">
      <c r="A107" s="153">
        <v>323</v>
      </c>
      <c r="B107" s="116"/>
      <c r="C107" s="228" t="s">
        <v>109</v>
      </c>
      <c r="D107" s="229"/>
      <c r="E107" s="229"/>
      <c r="F107" s="229"/>
      <c r="G107" s="229"/>
      <c r="H107" s="229"/>
      <c r="I107" s="229"/>
      <c r="J107" s="229"/>
      <c r="K107" s="230">
        <v>0</v>
      </c>
      <c r="L107" s="231"/>
      <c r="M107" s="231"/>
      <c r="N107" s="230">
        <v>0</v>
      </c>
      <c r="O107" s="231"/>
      <c r="P107" s="231"/>
      <c r="Q107" s="231"/>
      <c r="R107" s="94" t="s">
        <v>162</v>
      </c>
    </row>
    <row r="108" spans="1:24" s="46" customFormat="1" x14ac:dyDescent="0.3">
      <c r="A108" s="153">
        <v>3239</v>
      </c>
      <c r="B108" s="116"/>
      <c r="C108" s="228" t="s">
        <v>137</v>
      </c>
      <c r="D108" s="229"/>
      <c r="E108" s="229"/>
      <c r="F108" s="229"/>
      <c r="G108" s="229"/>
      <c r="H108" s="229"/>
      <c r="I108" s="229"/>
      <c r="J108" s="229"/>
      <c r="K108" s="230">
        <v>0</v>
      </c>
      <c r="L108" s="231"/>
      <c r="M108" s="231"/>
      <c r="N108" s="230">
        <v>0</v>
      </c>
      <c r="O108" s="231"/>
      <c r="P108" s="231"/>
      <c r="Q108" s="231"/>
      <c r="R108" s="94" t="s">
        <v>162</v>
      </c>
    </row>
    <row r="109" spans="1:24" s="46" customFormat="1" x14ac:dyDescent="0.3">
      <c r="A109" s="153">
        <v>329</v>
      </c>
      <c r="B109" s="116"/>
      <c r="C109" s="228" t="s">
        <v>122</v>
      </c>
      <c r="D109" s="229"/>
      <c r="E109" s="229"/>
      <c r="F109" s="229"/>
      <c r="G109" s="229"/>
      <c r="H109" s="229"/>
      <c r="I109" s="229"/>
      <c r="J109" s="229"/>
      <c r="K109" s="230">
        <v>350</v>
      </c>
      <c r="L109" s="231"/>
      <c r="M109" s="231"/>
      <c r="N109" s="230">
        <v>0</v>
      </c>
      <c r="O109" s="231"/>
      <c r="P109" s="231"/>
      <c r="Q109" s="231"/>
      <c r="R109" s="94">
        <f t="shared" si="1"/>
        <v>0</v>
      </c>
    </row>
    <row r="110" spans="1:24" s="46" customFormat="1" ht="14.4" customHeight="1" x14ac:dyDescent="0.3">
      <c r="A110" s="153">
        <v>3299</v>
      </c>
      <c r="B110" s="116"/>
      <c r="C110" s="228" t="s">
        <v>122</v>
      </c>
      <c r="D110" s="229"/>
      <c r="E110" s="229"/>
      <c r="F110" s="229"/>
      <c r="G110" s="229"/>
      <c r="H110" s="229"/>
      <c r="I110" s="229"/>
      <c r="J110" s="229"/>
      <c r="K110" s="230">
        <v>350</v>
      </c>
      <c r="L110" s="231"/>
      <c r="M110" s="231"/>
      <c r="N110" s="230">
        <v>0</v>
      </c>
      <c r="O110" s="231"/>
      <c r="P110" s="231"/>
      <c r="Q110" s="231"/>
      <c r="R110" s="94">
        <f t="shared" si="1"/>
        <v>0</v>
      </c>
    </row>
    <row r="111" spans="1:24" s="46" customFormat="1" x14ac:dyDescent="0.3">
      <c r="A111" s="153">
        <v>4</v>
      </c>
      <c r="B111" s="116"/>
      <c r="C111" s="228" t="s">
        <v>6</v>
      </c>
      <c r="D111" s="229"/>
      <c r="E111" s="229"/>
      <c r="F111" s="229"/>
      <c r="G111" s="229"/>
      <c r="H111" s="229"/>
      <c r="I111" s="229"/>
      <c r="J111" s="229"/>
      <c r="K111" s="230">
        <v>950</v>
      </c>
      <c r="L111" s="231"/>
      <c r="M111" s="231"/>
      <c r="N111" s="230">
        <v>0</v>
      </c>
      <c r="O111" s="231"/>
      <c r="P111" s="231"/>
      <c r="Q111" s="231"/>
      <c r="R111" s="94">
        <f t="shared" si="1"/>
        <v>0</v>
      </c>
    </row>
    <row r="112" spans="1:24" s="46" customFormat="1" x14ac:dyDescent="0.3">
      <c r="A112" s="153">
        <v>42</v>
      </c>
      <c r="B112" s="116"/>
      <c r="C112" s="228" t="s">
        <v>271</v>
      </c>
      <c r="D112" s="229"/>
      <c r="E112" s="229"/>
      <c r="F112" s="229"/>
      <c r="G112" s="229"/>
      <c r="H112" s="229"/>
      <c r="I112" s="229"/>
      <c r="J112" s="229"/>
      <c r="K112" s="230">
        <v>950</v>
      </c>
      <c r="L112" s="231"/>
      <c r="M112" s="231"/>
      <c r="N112" s="230">
        <v>0</v>
      </c>
      <c r="O112" s="231"/>
      <c r="P112" s="231"/>
      <c r="Q112" s="231"/>
      <c r="R112" s="94">
        <f t="shared" si="1"/>
        <v>0</v>
      </c>
    </row>
    <row r="113" spans="1:24" s="46" customFormat="1" x14ac:dyDescent="0.3">
      <c r="A113" s="153">
        <v>422</v>
      </c>
      <c r="B113" s="116"/>
      <c r="C113" s="228" t="s">
        <v>133</v>
      </c>
      <c r="D113" s="229"/>
      <c r="E113" s="229"/>
      <c r="F113" s="229"/>
      <c r="G113" s="229"/>
      <c r="H113" s="229"/>
      <c r="I113" s="229"/>
      <c r="J113" s="229"/>
      <c r="K113" s="230">
        <v>950</v>
      </c>
      <c r="L113" s="231"/>
      <c r="M113" s="231"/>
      <c r="N113" s="230">
        <v>0</v>
      </c>
      <c r="O113" s="231"/>
      <c r="P113" s="231"/>
      <c r="Q113" s="231"/>
      <c r="R113" s="94">
        <f t="shared" si="1"/>
        <v>0</v>
      </c>
    </row>
    <row r="114" spans="1:24" s="46" customFormat="1" x14ac:dyDescent="0.3">
      <c r="A114" s="153">
        <v>4221</v>
      </c>
      <c r="B114" s="116"/>
      <c r="C114" s="228" t="s">
        <v>134</v>
      </c>
      <c r="D114" s="229"/>
      <c r="E114" s="229"/>
      <c r="F114" s="229"/>
      <c r="G114" s="229"/>
      <c r="H114" s="229"/>
      <c r="I114" s="229"/>
      <c r="J114" s="229"/>
      <c r="K114" s="230">
        <v>350</v>
      </c>
      <c r="L114" s="231"/>
      <c r="M114" s="231"/>
      <c r="N114" s="230">
        <v>0</v>
      </c>
      <c r="O114" s="231"/>
      <c r="P114" s="231"/>
      <c r="Q114" s="231"/>
      <c r="R114" s="94">
        <f t="shared" si="1"/>
        <v>0</v>
      </c>
    </row>
    <row r="115" spans="1:24" s="46" customFormat="1" x14ac:dyDescent="0.3">
      <c r="A115" s="153">
        <v>4223</v>
      </c>
      <c r="B115" s="116"/>
      <c r="C115" s="228" t="s">
        <v>274</v>
      </c>
      <c r="D115" s="229"/>
      <c r="E115" s="229"/>
      <c r="F115" s="229"/>
      <c r="G115" s="229"/>
      <c r="H115" s="229"/>
      <c r="I115" s="229"/>
      <c r="J115" s="229"/>
      <c r="K115" s="230">
        <v>0</v>
      </c>
      <c r="L115" s="231"/>
      <c r="M115" s="231"/>
      <c r="N115" s="230">
        <v>0</v>
      </c>
      <c r="O115" s="231"/>
      <c r="P115" s="231"/>
      <c r="Q115" s="231"/>
      <c r="R115" s="94" t="s">
        <v>162</v>
      </c>
    </row>
    <row r="116" spans="1:24" s="46" customFormat="1" x14ac:dyDescent="0.3">
      <c r="A116" s="153">
        <v>4225</v>
      </c>
      <c r="B116" s="116"/>
      <c r="C116" s="228" t="s">
        <v>275</v>
      </c>
      <c r="D116" s="229"/>
      <c r="E116" s="229"/>
      <c r="F116" s="229"/>
      <c r="G116" s="229"/>
      <c r="H116" s="229"/>
      <c r="I116" s="229"/>
      <c r="J116" s="229"/>
      <c r="K116" s="230">
        <v>300</v>
      </c>
      <c r="L116" s="231"/>
      <c r="M116" s="231"/>
      <c r="N116" s="230">
        <v>0</v>
      </c>
      <c r="O116" s="231"/>
      <c r="P116" s="231"/>
      <c r="Q116" s="231"/>
      <c r="R116" s="94">
        <f t="shared" si="1"/>
        <v>0</v>
      </c>
    </row>
    <row r="117" spans="1:24" s="46" customFormat="1" x14ac:dyDescent="0.3">
      <c r="A117" s="153">
        <v>4227</v>
      </c>
      <c r="B117" s="116"/>
      <c r="C117" s="228" t="s">
        <v>249</v>
      </c>
      <c r="D117" s="229"/>
      <c r="E117" s="229"/>
      <c r="F117" s="229"/>
      <c r="G117" s="229"/>
      <c r="H117" s="229"/>
      <c r="I117" s="229"/>
      <c r="J117" s="229"/>
      <c r="K117" s="230">
        <v>300</v>
      </c>
      <c r="L117" s="231"/>
      <c r="M117" s="231"/>
      <c r="N117" s="230">
        <v>0</v>
      </c>
      <c r="O117" s="231"/>
      <c r="P117" s="231"/>
      <c r="Q117" s="231"/>
      <c r="R117" s="94">
        <f t="shared" si="1"/>
        <v>0</v>
      </c>
    </row>
    <row r="118" spans="1:24" s="33" customFormat="1" x14ac:dyDescent="0.3">
      <c r="A118" s="224" t="s">
        <v>194</v>
      </c>
      <c r="B118" s="225"/>
      <c r="C118" s="225"/>
      <c r="D118" s="225"/>
      <c r="E118" s="225"/>
      <c r="F118" s="225"/>
      <c r="G118" s="225"/>
      <c r="H118" s="225"/>
      <c r="I118" s="225"/>
      <c r="J118" s="225"/>
      <c r="K118" s="226">
        <v>0</v>
      </c>
      <c r="L118" s="227"/>
      <c r="M118" s="227"/>
      <c r="N118" s="226">
        <v>0</v>
      </c>
      <c r="O118" s="227"/>
      <c r="P118" s="227"/>
      <c r="Q118" s="227"/>
      <c r="R118" s="94" t="s">
        <v>162</v>
      </c>
      <c r="S118" s="46"/>
      <c r="T118" s="46"/>
      <c r="U118" s="46"/>
      <c r="V118" s="46"/>
      <c r="W118" s="46"/>
      <c r="X118" s="46"/>
    </row>
    <row r="119" spans="1:24" s="33" customFormat="1" x14ac:dyDescent="0.3">
      <c r="A119" s="224" t="s">
        <v>166</v>
      </c>
      <c r="B119" s="225"/>
      <c r="C119" s="225"/>
      <c r="D119" s="225"/>
      <c r="E119" s="225"/>
      <c r="F119" s="225"/>
      <c r="G119" s="225"/>
      <c r="H119" s="225"/>
      <c r="I119" s="225"/>
      <c r="J119" s="225"/>
      <c r="K119" s="226">
        <v>0</v>
      </c>
      <c r="L119" s="227"/>
      <c r="M119" s="227"/>
      <c r="N119" s="226">
        <v>0</v>
      </c>
      <c r="O119" s="227"/>
      <c r="P119" s="227"/>
      <c r="Q119" s="227"/>
      <c r="R119" s="94" t="s">
        <v>162</v>
      </c>
      <c r="S119" s="46"/>
      <c r="T119" s="46"/>
      <c r="U119" s="46"/>
      <c r="V119" s="46"/>
      <c r="W119" s="46"/>
      <c r="X119" s="46"/>
    </row>
    <row r="120" spans="1:24" s="33" customFormat="1" x14ac:dyDescent="0.3">
      <c r="A120" s="224" t="s">
        <v>263</v>
      </c>
      <c r="B120" s="225"/>
      <c r="C120" s="225"/>
      <c r="D120" s="225"/>
      <c r="E120" s="225"/>
      <c r="F120" s="225"/>
      <c r="G120" s="225"/>
      <c r="H120" s="225"/>
      <c r="I120" s="225"/>
      <c r="J120" s="225"/>
      <c r="K120" s="226">
        <v>0</v>
      </c>
      <c r="L120" s="227"/>
      <c r="M120" s="227"/>
      <c r="N120" s="226">
        <v>0</v>
      </c>
      <c r="O120" s="227"/>
      <c r="P120" s="227"/>
      <c r="Q120" s="227"/>
      <c r="R120" s="94" t="s">
        <v>162</v>
      </c>
      <c r="S120" s="46"/>
      <c r="T120" s="46"/>
      <c r="U120" s="46"/>
      <c r="V120" s="46"/>
      <c r="W120" s="46"/>
      <c r="X120" s="46"/>
    </row>
    <row r="121" spans="1:24" s="46" customFormat="1" x14ac:dyDescent="0.3">
      <c r="A121" s="86" t="s">
        <v>167</v>
      </c>
      <c r="B121" s="86"/>
      <c r="C121" s="228" t="s">
        <v>4</v>
      </c>
      <c r="D121" s="229"/>
      <c r="E121" s="229"/>
      <c r="F121" s="229"/>
      <c r="G121" s="229"/>
      <c r="H121" s="229"/>
      <c r="I121" s="229"/>
      <c r="J121" s="229"/>
      <c r="K121" s="230">
        <v>0</v>
      </c>
      <c r="L121" s="231"/>
      <c r="M121" s="231"/>
      <c r="N121" s="230">
        <v>0</v>
      </c>
      <c r="O121" s="231"/>
      <c r="P121" s="231"/>
      <c r="Q121" s="231"/>
      <c r="R121" s="94" t="s">
        <v>162</v>
      </c>
    </row>
    <row r="122" spans="1:24" s="46" customFormat="1" x14ac:dyDescent="0.3">
      <c r="A122" s="86" t="s">
        <v>168</v>
      </c>
      <c r="B122" s="86"/>
      <c r="C122" s="228" t="s">
        <v>11</v>
      </c>
      <c r="D122" s="229"/>
      <c r="E122" s="229"/>
      <c r="F122" s="229"/>
      <c r="G122" s="229"/>
      <c r="H122" s="229"/>
      <c r="I122" s="229"/>
      <c r="J122" s="229"/>
      <c r="K122" s="230">
        <v>0</v>
      </c>
      <c r="L122" s="231"/>
      <c r="M122" s="231"/>
      <c r="N122" s="230">
        <v>0</v>
      </c>
      <c r="O122" s="231"/>
      <c r="P122" s="231"/>
      <c r="Q122" s="231"/>
      <c r="R122" s="94" t="s">
        <v>162</v>
      </c>
    </row>
    <row r="123" spans="1:24" s="46" customFormat="1" x14ac:dyDescent="0.3">
      <c r="A123" s="86" t="s">
        <v>172</v>
      </c>
      <c r="B123" s="86"/>
      <c r="C123" s="228" t="s">
        <v>109</v>
      </c>
      <c r="D123" s="229"/>
      <c r="E123" s="229"/>
      <c r="F123" s="229"/>
      <c r="G123" s="229"/>
      <c r="H123" s="229"/>
      <c r="I123" s="229"/>
      <c r="J123" s="229"/>
      <c r="K123" s="230">
        <v>0</v>
      </c>
      <c r="L123" s="231"/>
      <c r="M123" s="231"/>
      <c r="N123" s="230">
        <v>0</v>
      </c>
      <c r="O123" s="231"/>
      <c r="P123" s="231"/>
      <c r="Q123" s="231"/>
      <c r="R123" s="94" t="s">
        <v>162</v>
      </c>
    </row>
    <row r="124" spans="1:24" s="46" customFormat="1" x14ac:dyDescent="0.3">
      <c r="A124" s="86" t="s">
        <v>173</v>
      </c>
      <c r="B124" s="86"/>
      <c r="C124" s="228" t="s">
        <v>137</v>
      </c>
      <c r="D124" s="229"/>
      <c r="E124" s="229"/>
      <c r="F124" s="229"/>
      <c r="G124" s="229"/>
      <c r="H124" s="229"/>
      <c r="I124" s="229"/>
      <c r="J124" s="229"/>
      <c r="K124" s="230">
        <v>0</v>
      </c>
      <c r="L124" s="231"/>
      <c r="M124" s="231"/>
      <c r="N124" s="230">
        <v>0</v>
      </c>
      <c r="O124" s="231"/>
      <c r="P124" s="231"/>
      <c r="Q124" s="231"/>
      <c r="R124" s="94" t="s">
        <v>162</v>
      </c>
    </row>
    <row r="125" spans="1:24" s="33" customFormat="1" x14ac:dyDescent="0.3">
      <c r="A125" s="224" t="s">
        <v>195</v>
      </c>
      <c r="B125" s="225"/>
      <c r="C125" s="225"/>
      <c r="D125" s="225"/>
      <c r="E125" s="225"/>
      <c r="F125" s="225"/>
      <c r="G125" s="225"/>
      <c r="H125" s="225"/>
      <c r="I125" s="225"/>
      <c r="J125" s="225"/>
      <c r="K125" s="226">
        <v>500</v>
      </c>
      <c r="L125" s="227"/>
      <c r="M125" s="227"/>
      <c r="N125" s="226">
        <v>0</v>
      </c>
      <c r="O125" s="227"/>
      <c r="P125" s="227"/>
      <c r="Q125" s="227"/>
      <c r="R125" s="94">
        <f t="shared" si="1"/>
        <v>0</v>
      </c>
      <c r="S125" s="46"/>
      <c r="T125" s="46"/>
      <c r="U125" s="46"/>
      <c r="V125" s="46"/>
      <c r="W125" s="46"/>
      <c r="X125" s="46"/>
    </row>
    <row r="126" spans="1:24" s="33" customFormat="1" x14ac:dyDescent="0.3">
      <c r="A126" s="224" t="s">
        <v>166</v>
      </c>
      <c r="B126" s="225"/>
      <c r="C126" s="225"/>
      <c r="D126" s="225"/>
      <c r="E126" s="225"/>
      <c r="F126" s="225"/>
      <c r="G126" s="225"/>
      <c r="H126" s="225"/>
      <c r="I126" s="225"/>
      <c r="J126" s="225"/>
      <c r="K126" s="226">
        <v>0</v>
      </c>
      <c r="L126" s="227"/>
      <c r="M126" s="227"/>
      <c r="N126" s="226">
        <v>0</v>
      </c>
      <c r="O126" s="227"/>
      <c r="P126" s="227"/>
      <c r="Q126" s="227"/>
      <c r="R126" s="94" t="s">
        <v>162</v>
      </c>
      <c r="S126" s="46"/>
      <c r="T126" s="46"/>
      <c r="U126" s="46"/>
      <c r="V126" s="46"/>
      <c r="W126" s="46"/>
      <c r="X126" s="46"/>
    </row>
    <row r="127" spans="1:24" s="33" customFormat="1" x14ac:dyDescent="0.3">
      <c r="A127" s="224" t="s">
        <v>263</v>
      </c>
      <c r="B127" s="225"/>
      <c r="C127" s="225"/>
      <c r="D127" s="225"/>
      <c r="E127" s="225"/>
      <c r="F127" s="225"/>
      <c r="G127" s="225"/>
      <c r="H127" s="225"/>
      <c r="I127" s="225"/>
      <c r="J127" s="225"/>
      <c r="K127" s="226">
        <v>0</v>
      </c>
      <c r="L127" s="227"/>
      <c r="M127" s="227"/>
      <c r="N127" s="226">
        <v>0</v>
      </c>
      <c r="O127" s="227"/>
      <c r="P127" s="227"/>
      <c r="Q127" s="227"/>
      <c r="R127" s="94" t="s">
        <v>162</v>
      </c>
      <c r="S127" s="46"/>
      <c r="T127" s="46"/>
      <c r="U127" s="46"/>
      <c r="V127" s="46"/>
      <c r="W127" s="46"/>
      <c r="X127" s="46"/>
    </row>
    <row r="128" spans="1:24" s="46" customFormat="1" x14ac:dyDescent="0.3">
      <c r="A128" s="86" t="s">
        <v>167</v>
      </c>
      <c r="B128" s="86"/>
      <c r="C128" s="228" t="s">
        <v>4</v>
      </c>
      <c r="D128" s="229"/>
      <c r="E128" s="229"/>
      <c r="F128" s="229"/>
      <c r="G128" s="229"/>
      <c r="H128" s="229"/>
      <c r="I128" s="229"/>
      <c r="J128" s="229"/>
      <c r="K128" s="230">
        <v>0</v>
      </c>
      <c r="L128" s="231"/>
      <c r="M128" s="231"/>
      <c r="N128" s="230">
        <v>0</v>
      </c>
      <c r="O128" s="231"/>
      <c r="P128" s="231"/>
      <c r="Q128" s="231"/>
      <c r="R128" s="94" t="s">
        <v>162</v>
      </c>
    </row>
    <row r="129" spans="1:24" s="46" customFormat="1" x14ac:dyDescent="0.3">
      <c r="A129" s="86" t="s">
        <v>196</v>
      </c>
      <c r="B129" s="86"/>
      <c r="C129" s="228" t="s">
        <v>130</v>
      </c>
      <c r="D129" s="229"/>
      <c r="E129" s="229"/>
      <c r="F129" s="229"/>
      <c r="G129" s="229"/>
      <c r="H129" s="229"/>
      <c r="I129" s="229"/>
      <c r="J129" s="229"/>
      <c r="K129" s="230">
        <v>0</v>
      </c>
      <c r="L129" s="231"/>
      <c r="M129" s="231"/>
      <c r="N129" s="230">
        <v>0</v>
      </c>
      <c r="O129" s="231"/>
      <c r="P129" s="231"/>
      <c r="Q129" s="231"/>
      <c r="R129" s="94" t="s">
        <v>162</v>
      </c>
    </row>
    <row r="130" spans="1:24" s="46" customFormat="1" x14ac:dyDescent="0.3">
      <c r="A130" s="86" t="s">
        <v>197</v>
      </c>
      <c r="B130" s="86"/>
      <c r="C130" s="228" t="s">
        <v>139</v>
      </c>
      <c r="D130" s="229"/>
      <c r="E130" s="229"/>
      <c r="F130" s="229"/>
      <c r="G130" s="229"/>
      <c r="H130" s="229"/>
      <c r="I130" s="229"/>
      <c r="J130" s="229"/>
      <c r="K130" s="230">
        <v>0</v>
      </c>
      <c r="L130" s="231"/>
      <c r="M130" s="231"/>
      <c r="N130" s="230">
        <v>0</v>
      </c>
      <c r="O130" s="231"/>
      <c r="P130" s="231"/>
      <c r="Q130" s="231"/>
      <c r="R130" s="94" t="s">
        <v>162</v>
      </c>
    </row>
    <row r="131" spans="1:24" s="46" customFormat="1" ht="19.8" customHeight="1" x14ac:dyDescent="0.3">
      <c r="A131" s="86" t="s">
        <v>198</v>
      </c>
      <c r="B131" s="86"/>
      <c r="C131" s="228" t="s">
        <v>140</v>
      </c>
      <c r="D131" s="229"/>
      <c r="E131" s="229"/>
      <c r="F131" s="229"/>
      <c r="G131" s="229"/>
      <c r="H131" s="229"/>
      <c r="I131" s="229"/>
      <c r="J131" s="229"/>
      <c r="K131" s="230">
        <v>0</v>
      </c>
      <c r="L131" s="231"/>
      <c r="M131" s="231"/>
      <c r="N131" s="230">
        <v>0</v>
      </c>
      <c r="O131" s="231"/>
      <c r="P131" s="231"/>
      <c r="Q131" s="231"/>
      <c r="R131" s="94" t="s">
        <v>162</v>
      </c>
    </row>
    <row r="132" spans="1:24" s="33" customFormat="1" x14ac:dyDescent="0.3">
      <c r="A132" s="224" t="s">
        <v>188</v>
      </c>
      <c r="B132" s="225"/>
      <c r="C132" s="225"/>
      <c r="D132" s="225"/>
      <c r="E132" s="225"/>
      <c r="F132" s="225"/>
      <c r="G132" s="225"/>
      <c r="H132" s="225"/>
      <c r="I132" s="225"/>
      <c r="J132" s="225"/>
      <c r="K132" s="226">
        <v>500</v>
      </c>
      <c r="L132" s="227"/>
      <c r="M132" s="227"/>
      <c r="N132" s="226">
        <v>0</v>
      </c>
      <c r="O132" s="227"/>
      <c r="P132" s="227"/>
      <c r="Q132" s="227"/>
      <c r="R132" s="94">
        <f t="shared" ref="R132:R175" si="2">N132/K132</f>
        <v>0</v>
      </c>
      <c r="S132" s="46"/>
      <c r="T132" s="46"/>
      <c r="U132" s="46"/>
      <c r="V132" s="46"/>
      <c r="W132" s="46"/>
      <c r="X132" s="46"/>
    </row>
    <row r="133" spans="1:24" s="33" customFormat="1" x14ac:dyDescent="0.3">
      <c r="A133" s="224" t="s">
        <v>189</v>
      </c>
      <c r="B133" s="225"/>
      <c r="C133" s="225"/>
      <c r="D133" s="225"/>
      <c r="E133" s="225"/>
      <c r="F133" s="225"/>
      <c r="G133" s="225"/>
      <c r="H133" s="225"/>
      <c r="I133" s="225"/>
      <c r="J133" s="225"/>
      <c r="K133" s="226">
        <v>500</v>
      </c>
      <c r="L133" s="227"/>
      <c r="M133" s="227"/>
      <c r="N133" s="226">
        <v>0</v>
      </c>
      <c r="O133" s="227"/>
      <c r="P133" s="227"/>
      <c r="Q133" s="227"/>
      <c r="R133" s="94">
        <f t="shared" si="2"/>
        <v>0</v>
      </c>
      <c r="S133" s="46"/>
      <c r="T133" s="46"/>
      <c r="U133" s="46"/>
      <c r="V133" s="46"/>
      <c r="W133" s="46"/>
      <c r="X133" s="46"/>
    </row>
    <row r="134" spans="1:24" s="46" customFormat="1" x14ac:dyDescent="0.3">
      <c r="A134" s="86" t="s">
        <v>167</v>
      </c>
      <c r="B134" s="86"/>
      <c r="C134" s="228" t="s">
        <v>4</v>
      </c>
      <c r="D134" s="229"/>
      <c r="E134" s="229"/>
      <c r="F134" s="229"/>
      <c r="G134" s="229"/>
      <c r="H134" s="229"/>
      <c r="I134" s="229"/>
      <c r="J134" s="229"/>
      <c r="K134" s="230">
        <v>500</v>
      </c>
      <c r="L134" s="231"/>
      <c r="M134" s="231"/>
      <c r="N134" s="230">
        <v>0</v>
      </c>
      <c r="O134" s="231"/>
      <c r="P134" s="231"/>
      <c r="Q134" s="231"/>
      <c r="R134" s="94">
        <f t="shared" si="2"/>
        <v>0</v>
      </c>
    </row>
    <row r="135" spans="1:24" s="46" customFormat="1" x14ac:dyDescent="0.3">
      <c r="A135" s="86" t="s">
        <v>196</v>
      </c>
      <c r="B135" s="86"/>
      <c r="C135" s="228" t="s">
        <v>130</v>
      </c>
      <c r="D135" s="229"/>
      <c r="E135" s="229"/>
      <c r="F135" s="229"/>
      <c r="G135" s="229"/>
      <c r="H135" s="229"/>
      <c r="I135" s="229"/>
      <c r="J135" s="229"/>
      <c r="K135" s="230">
        <v>500</v>
      </c>
      <c r="L135" s="231"/>
      <c r="M135" s="231"/>
      <c r="N135" s="230">
        <v>0</v>
      </c>
      <c r="O135" s="231"/>
      <c r="P135" s="231"/>
      <c r="Q135" s="231"/>
      <c r="R135" s="94">
        <f t="shared" si="2"/>
        <v>0</v>
      </c>
    </row>
    <row r="136" spans="1:24" s="46" customFormat="1" x14ac:dyDescent="0.3">
      <c r="A136" s="86" t="s">
        <v>197</v>
      </c>
      <c r="B136" s="86"/>
      <c r="C136" s="228" t="s">
        <v>139</v>
      </c>
      <c r="D136" s="229"/>
      <c r="E136" s="229"/>
      <c r="F136" s="229"/>
      <c r="G136" s="229"/>
      <c r="H136" s="229"/>
      <c r="I136" s="229"/>
      <c r="J136" s="229"/>
      <c r="K136" s="230">
        <v>500</v>
      </c>
      <c r="L136" s="231"/>
      <c r="M136" s="231"/>
      <c r="N136" s="230">
        <v>0</v>
      </c>
      <c r="O136" s="231"/>
      <c r="P136" s="231"/>
      <c r="Q136" s="231"/>
      <c r="R136" s="94">
        <f t="shared" si="2"/>
        <v>0</v>
      </c>
    </row>
    <row r="137" spans="1:24" s="46" customFormat="1" x14ac:dyDescent="0.3">
      <c r="A137" s="86" t="s">
        <v>198</v>
      </c>
      <c r="B137" s="86"/>
      <c r="C137" s="228" t="s">
        <v>140</v>
      </c>
      <c r="D137" s="229"/>
      <c r="E137" s="229"/>
      <c r="F137" s="229"/>
      <c r="G137" s="229"/>
      <c r="H137" s="229"/>
      <c r="I137" s="229"/>
      <c r="J137" s="229"/>
      <c r="K137" s="230">
        <v>500</v>
      </c>
      <c r="L137" s="231"/>
      <c r="M137" s="231"/>
      <c r="N137" s="230">
        <v>0</v>
      </c>
      <c r="O137" s="231"/>
      <c r="P137" s="231"/>
      <c r="Q137" s="231"/>
      <c r="R137" s="94">
        <f t="shared" si="2"/>
        <v>0</v>
      </c>
    </row>
    <row r="138" spans="1:24" x14ac:dyDescent="0.3">
      <c r="A138" s="224" t="s">
        <v>199</v>
      </c>
      <c r="B138" s="225"/>
      <c r="C138" s="225"/>
      <c r="D138" s="225"/>
      <c r="E138" s="225"/>
      <c r="F138" s="225"/>
      <c r="G138" s="225"/>
      <c r="H138" s="225"/>
      <c r="I138" s="225"/>
      <c r="J138" s="225"/>
      <c r="K138" s="226">
        <v>0</v>
      </c>
      <c r="L138" s="227"/>
      <c r="M138" s="227"/>
      <c r="N138" s="226">
        <v>0</v>
      </c>
      <c r="O138" s="227"/>
      <c r="P138" s="227"/>
      <c r="Q138" s="227"/>
      <c r="R138" s="94" t="s">
        <v>162</v>
      </c>
      <c r="S138" s="46"/>
      <c r="T138" s="46"/>
      <c r="U138" s="46"/>
      <c r="V138" s="46"/>
      <c r="W138" s="46"/>
      <c r="X138" s="46"/>
    </row>
    <row r="139" spans="1:24" x14ac:dyDescent="0.3">
      <c r="A139" s="224" t="s">
        <v>166</v>
      </c>
      <c r="B139" s="225"/>
      <c r="C139" s="225"/>
      <c r="D139" s="225"/>
      <c r="E139" s="225"/>
      <c r="F139" s="225"/>
      <c r="G139" s="225"/>
      <c r="H139" s="225"/>
      <c r="I139" s="225"/>
      <c r="J139" s="225"/>
      <c r="K139" s="226">
        <v>0</v>
      </c>
      <c r="L139" s="227"/>
      <c r="M139" s="227"/>
      <c r="N139" s="226">
        <v>0</v>
      </c>
      <c r="O139" s="227"/>
      <c r="P139" s="227"/>
      <c r="Q139" s="227"/>
      <c r="R139" s="94" t="s">
        <v>162</v>
      </c>
      <c r="S139" s="46"/>
      <c r="T139" s="46"/>
      <c r="U139" s="46"/>
      <c r="V139" s="46"/>
      <c r="W139" s="46"/>
      <c r="X139" s="46"/>
    </row>
    <row r="140" spans="1:24" x14ac:dyDescent="0.3">
      <c r="A140" s="224" t="s">
        <v>263</v>
      </c>
      <c r="B140" s="225"/>
      <c r="C140" s="225"/>
      <c r="D140" s="225"/>
      <c r="E140" s="225"/>
      <c r="F140" s="225"/>
      <c r="G140" s="225"/>
      <c r="H140" s="225"/>
      <c r="I140" s="225"/>
      <c r="J140" s="225"/>
      <c r="K140" s="226">
        <v>0</v>
      </c>
      <c r="L140" s="227"/>
      <c r="M140" s="227"/>
      <c r="N140" s="226">
        <v>0</v>
      </c>
      <c r="O140" s="227"/>
      <c r="P140" s="227"/>
      <c r="Q140" s="227"/>
      <c r="R140" s="94" t="s">
        <v>162</v>
      </c>
      <c r="S140" s="46"/>
      <c r="T140" s="46"/>
      <c r="U140" s="46"/>
      <c r="V140" s="46"/>
      <c r="W140" s="46"/>
      <c r="X140" s="46"/>
    </row>
    <row r="141" spans="1:24" s="46" customFormat="1" x14ac:dyDescent="0.3">
      <c r="A141" s="86" t="s">
        <v>167</v>
      </c>
      <c r="B141" s="86"/>
      <c r="C141" s="228" t="s">
        <v>4</v>
      </c>
      <c r="D141" s="229"/>
      <c r="E141" s="229"/>
      <c r="F141" s="229"/>
      <c r="G141" s="229"/>
      <c r="H141" s="229"/>
      <c r="I141" s="229"/>
      <c r="J141" s="229"/>
      <c r="K141" s="230">
        <v>0</v>
      </c>
      <c r="L141" s="231"/>
      <c r="M141" s="231"/>
      <c r="N141" s="230">
        <v>0</v>
      </c>
      <c r="O141" s="231"/>
      <c r="P141" s="231"/>
      <c r="Q141" s="231"/>
      <c r="R141" s="94" t="s">
        <v>162</v>
      </c>
    </row>
    <row r="142" spans="1:24" s="46" customFormat="1" x14ac:dyDescent="0.3">
      <c r="A142" s="86" t="s">
        <v>168</v>
      </c>
      <c r="B142" s="86"/>
      <c r="C142" s="228" t="s">
        <v>11</v>
      </c>
      <c r="D142" s="229"/>
      <c r="E142" s="229"/>
      <c r="F142" s="229"/>
      <c r="G142" s="229"/>
      <c r="H142" s="229"/>
      <c r="I142" s="229"/>
      <c r="J142" s="229"/>
      <c r="K142" s="230">
        <v>0</v>
      </c>
      <c r="L142" s="231"/>
      <c r="M142" s="231"/>
      <c r="N142" s="230">
        <v>0</v>
      </c>
      <c r="O142" s="231"/>
      <c r="P142" s="231"/>
      <c r="Q142" s="231"/>
      <c r="R142" s="94" t="s">
        <v>162</v>
      </c>
    </row>
    <row r="143" spans="1:24" s="46" customFormat="1" x14ac:dyDescent="0.3">
      <c r="A143" s="86" t="s">
        <v>172</v>
      </c>
      <c r="B143" s="86"/>
      <c r="C143" s="228" t="s">
        <v>109</v>
      </c>
      <c r="D143" s="229"/>
      <c r="E143" s="229"/>
      <c r="F143" s="229"/>
      <c r="G143" s="229"/>
      <c r="H143" s="229"/>
      <c r="I143" s="229"/>
      <c r="J143" s="229"/>
      <c r="K143" s="230">
        <v>0</v>
      </c>
      <c r="L143" s="231"/>
      <c r="M143" s="231"/>
      <c r="N143" s="230">
        <v>0</v>
      </c>
      <c r="O143" s="231"/>
      <c r="P143" s="231"/>
      <c r="Q143" s="231"/>
      <c r="R143" s="94" t="s">
        <v>162</v>
      </c>
    </row>
    <row r="144" spans="1:24" s="46" customFormat="1" x14ac:dyDescent="0.3">
      <c r="A144" s="86" t="s">
        <v>110</v>
      </c>
      <c r="B144" s="86"/>
      <c r="C144" s="228" t="s">
        <v>111</v>
      </c>
      <c r="D144" s="229"/>
      <c r="E144" s="229"/>
      <c r="F144" s="229"/>
      <c r="G144" s="229"/>
      <c r="H144" s="229"/>
      <c r="I144" s="229"/>
      <c r="J144" s="229"/>
      <c r="K144" s="230">
        <v>0</v>
      </c>
      <c r="L144" s="231"/>
      <c r="M144" s="231"/>
      <c r="N144" s="230">
        <v>0</v>
      </c>
      <c r="O144" s="231"/>
      <c r="P144" s="231"/>
      <c r="Q144" s="231"/>
      <c r="R144" s="94" t="s">
        <v>162</v>
      </c>
    </row>
    <row r="145" spans="1:24" x14ac:dyDescent="0.3">
      <c r="A145" s="224" t="s">
        <v>200</v>
      </c>
      <c r="B145" s="225"/>
      <c r="C145" s="225"/>
      <c r="D145" s="225"/>
      <c r="E145" s="225"/>
      <c r="F145" s="225"/>
      <c r="G145" s="225"/>
      <c r="H145" s="225"/>
      <c r="I145" s="225"/>
      <c r="J145" s="225"/>
      <c r="K145" s="226">
        <v>0</v>
      </c>
      <c r="L145" s="227"/>
      <c r="M145" s="227"/>
      <c r="N145" s="226">
        <v>0</v>
      </c>
      <c r="O145" s="227"/>
      <c r="P145" s="227"/>
      <c r="Q145" s="227"/>
      <c r="R145" s="94" t="s">
        <v>162</v>
      </c>
      <c r="S145" s="46"/>
      <c r="T145" s="46"/>
      <c r="U145" s="46"/>
      <c r="V145" s="46"/>
      <c r="W145" s="46"/>
      <c r="X145" s="46"/>
    </row>
    <row r="146" spans="1:24" x14ac:dyDescent="0.3">
      <c r="A146" s="224" t="s">
        <v>166</v>
      </c>
      <c r="B146" s="225"/>
      <c r="C146" s="225"/>
      <c r="D146" s="225"/>
      <c r="E146" s="225"/>
      <c r="F146" s="225"/>
      <c r="G146" s="225"/>
      <c r="H146" s="225"/>
      <c r="I146" s="225"/>
      <c r="J146" s="225"/>
      <c r="K146" s="226">
        <v>0</v>
      </c>
      <c r="L146" s="227"/>
      <c r="M146" s="227"/>
      <c r="N146" s="226">
        <v>0</v>
      </c>
      <c r="O146" s="227"/>
      <c r="P146" s="227"/>
      <c r="Q146" s="227"/>
      <c r="R146" s="94" t="s">
        <v>162</v>
      </c>
      <c r="S146" s="46"/>
      <c r="T146" s="46"/>
      <c r="U146" s="46"/>
      <c r="V146" s="46"/>
      <c r="W146" s="46"/>
      <c r="X146" s="46"/>
    </row>
    <row r="147" spans="1:24" x14ac:dyDescent="0.3">
      <c r="A147" s="224" t="s">
        <v>263</v>
      </c>
      <c r="B147" s="225"/>
      <c r="C147" s="225"/>
      <c r="D147" s="225"/>
      <c r="E147" s="225"/>
      <c r="F147" s="225"/>
      <c r="G147" s="225"/>
      <c r="H147" s="225"/>
      <c r="I147" s="225"/>
      <c r="J147" s="225"/>
      <c r="K147" s="226">
        <v>0</v>
      </c>
      <c r="L147" s="227"/>
      <c r="M147" s="227"/>
      <c r="N147" s="226">
        <v>0</v>
      </c>
      <c r="O147" s="227"/>
      <c r="P147" s="227"/>
      <c r="Q147" s="227"/>
      <c r="R147" s="94" t="s">
        <v>162</v>
      </c>
      <c r="S147" s="46"/>
      <c r="T147" s="46"/>
      <c r="U147" s="46"/>
      <c r="V147" s="46"/>
      <c r="W147" s="46"/>
      <c r="X147" s="46"/>
    </row>
    <row r="148" spans="1:24" s="46" customFormat="1" x14ac:dyDescent="0.3">
      <c r="A148" s="86" t="s">
        <v>167</v>
      </c>
      <c r="B148" s="86"/>
      <c r="C148" s="228" t="s">
        <v>4</v>
      </c>
      <c r="D148" s="229"/>
      <c r="E148" s="229"/>
      <c r="F148" s="229"/>
      <c r="G148" s="229"/>
      <c r="H148" s="229"/>
      <c r="I148" s="229"/>
      <c r="J148" s="229"/>
      <c r="K148" s="230">
        <v>0</v>
      </c>
      <c r="L148" s="231"/>
      <c r="M148" s="231"/>
      <c r="N148" s="230">
        <v>0</v>
      </c>
      <c r="O148" s="231"/>
      <c r="P148" s="231"/>
      <c r="Q148" s="231"/>
      <c r="R148" s="94" t="s">
        <v>162</v>
      </c>
    </row>
    <row r="149" spans="1:24" s="46" customFormat="1" x14ac:dyDescent="0.3">
      <c r="A149" s="86" t="s">
        <v>168</v>
      </c>
      <c r="B149" s="86"/>
      <c r="C149" s="228" t="s">
        <v>11</v>
      </c>
      <c r="D149" s="229"/>
      <c r="E149" s="229"/>
      <c r="F149" s="229"/>
      <c r="G149" s="229"/>
      <c r="H149" s="229"/>
      <c r="I149" s="229"/>
      <c r="J149" s="229"/>
      <c r="K149" s="230">
        <v>0</v>
      </c>
      <c r="L149" s="231"/>
      <c r="M149" s="231"/>
      <c r="N149" s="230">
        <v>0</v>
      </c>
      <c r="O149" s="231"/>
      <c r="P149" s="231"/>
      <c r="Q149" s="231"/>
      <c r="R149" s="94" t="s">
        <v>162</v>
      </c>
    </row>
    <row r="150" spans="1:24" s="46" customFormat="1" x14ac:dyDescent="0.3">
      <c r="A150" s="86" t="s">
        <v>171</v>
      </c>
      <c r="B150" s="86"/>
      <c r="C150" s="228" t="s">
        <v>96</v>
      </c>
      <c r="D150" s="229"/>
      <c r="E150" s="229"/>
      <c r="F150" s="229"/>
      <c r="G150" s="229"/>
      <c r="H150" s="229"/>
      <c r="I150" s="229"/>
      <c r="J150" s="229"/>
      <c r="K150" s="230">
        <v>0</v>
      </c>
      <c r="L150" s="231"/>
      <c r="M150" s="231"/>
      <c r="N150" s="230">
        <v>0</v>
      </c>
      <c r="O150" s="231"/>
      <c r="P150" s="231"/>
      <c r="Q150" s="231"/>
      <c r="R150" s="94" t="s">
        <v>162</v>
      </c>
    </row>
    <row r="151" spans="1:24" s="46" customFormat="1" x14ac:dyDescent="0.3">
      <c r="A151" s="86" t="s">
        <v>103</v>
      </c>
      <c r="B151" s="86"/>
      <c r="C151" s="228" t="s">
        <v>104</v>
      </c>
      <c r="D151" s="229"/>
      <c r="E151" s="229"/>
      <c r="F151" s="229"/>
      <c r="G151" s="229"/>
      <c r="H151" s="229"/>
      <c r="I151" s="229"/>
      <c r="J151" s="229"/>
      <c r="K151" s="230">
        <v>0</v>
      </c>
      <c r="L151" s="231"/>
      <c r="M151" s="231"/>
      <c r="N151" s="230">
        <v>0</v>
      </c>
      <c r="O151" s="231"/>
      <c r="P151" s="231"/>
      <c r="Q151" s="231"/>
      <c r="R151" s="94" t="s">
        <v>162</v>
      </c>
    </row>
    <row r="152" spans="1:24" x14ac:dyDescent="0.3">
      <c r="A152" s="224" t="s">
        <v>201</v>
      </c>
      <c r="B152" s="225"/>
      <c r="C152" s="225"/>
      <c r="D152" s="225"/>
      <c r="E152" s="225"/>
      <c r="F152" s="225"/>
      <c r="G152" s="225"/>
      <c r="H152" s="225"/>
      <c r="I152" s="225"/>
      <c r="J152" s="225"/>
      <c r="K152" s="226">
        <v>0</v>
      </c>
      <c r="L152" s="227"/>
      <c r="M152" s="227"/>
      <c r="N152" s="226">
        <v>0</v>
      </c>
      <c r="O152" s="227"/>
      <c r="P152" s="227"/>
      <c r="Q152" s="227"/>
      <c r="R152" s="94" t="s">
        <v>162</v>
      </c>
      <c r="S152" s="46"/>
      <c r="T152" s="46"/>
      <c r="U152" s="46"/>
      <c r="V152" s="46"/>
      <c r="W152" s="46"/>
      <c r="X152" s="46"/>
    </row>
    <row r="153" spans="1:24" x14ac:dyDescent="0.3">
      <c r="A153" s="224" t="s">
        <v>166</v>
      </c>
      <c r="B153" s="225"/>
      <c r="C153" s="225"/>
      <c r="D153" s="225"/>
      <c r="E153" s="225"/>
      <c r="F153" s="225"/>
      <c r="G153" s="225"/>
      <c r="H153" s="225"/>
      <c r="I153" s="225"/>
      <c r="J153" s="225"/>
      <c r="K153" s="226">
        <v>0</v>
      </c>
      <c r="L153" s="227"/>
      <c r="M153" s="227"/>
      <c r="N153" s="226">
        <v>0</v>
      </c>
      <c r="O153" s="227"/>
      <c r="P153" s="227"/>
      <c r="Q153" s="227"/>
      <c r="R153" s="94" t="s">
        <v>162</v>
      </c>
      <c r="S153" s="46"/>
      <c r="T153" s="46"/>
      <c r="U153" s="46"/>
      <c r="V153" s="46"/>
      <c r="W153" s="46"/>
      <c r="X153" s="46"/>
    </row>
    <row r="154" spans="1:24" x14ac:dyDescent="0.3">
      <c r="A154" s="224" t="s">
        <v>263</v>
      </c>
      <c r="B154" s="225"/>
      <c r="C154" s="225"/>
      <c r="D154" s="225"/>
      <c r="E154" s="225"/>
      <c r="F154" s="225"/>
      <c r="G154" s="225"/>
      <c r="H154" s="225"/>
      <c r="I154" s="225"/>
      <c r="J154" s="225"/>
      <c r="K154" s="226">
        <v>0</v>
      </c>
      <c r="L154" s="227"/>
      <c r="M154" s="227"/>
      <c r="N154" s="226">
        <v>0</v>
      </c>
      <c r="O154" s="227"/>
      <c r="P154" s="227"/>
      <c r="Q154" s="227"/>
      <c r="R154" s="94" t="s">
        <v>162</v>
      </c>
      <c r="S154" s="46"/>
      <c r="T154" s="46"/>
      <c r="U154" s="46"/>
      <c r="V154" s="46"/>
      <c r="W154" s="46"/>
      <c r="X154" s="46"/>
    </row>
    <row r="155" spans="1:24" s="46" customFormat="1" x14ac:dyDescent="0.3">
      <c r="A155" s="86" t="s">
        <v>167</v>
      </c>
      <c r="B155" s="86"/>
      <c r="C155" s="228" t="s">
        <v>4</v>
      </c>
      <c r="D155" s="229"/>
      <c r="E155" s="229"/>
      <c r="F155" s="229"/>
      <c r="G155" s="229"/>
      <c r="H155" s="229"/>
      <c r="I155" s="229"/>
      <c r="J155" s="229"/>
      <c r="K155" s="230">
        <v>0</v>
      </c>
      <c r="L155" s="231"/>
      <c r="M155" s="231"/>
      <c r="N155" s="230">
        <v>0</v>
      </c>
      <c r="O155" s="231"/>
      <c r="P155" s="231"/>
      <c r="Q155" s="231"/>
      <c r="R155" s="94" t="s">
        <v>162</v>
      </c>
    </row>
    <row r="156" spans="1:24" s="46" customFormat="1" x14ac:dyDescent="0.3">
      <c r="A156" s="86" t="s">
        <v>168</v>
      </c>
      <c r="B156" s="86"/>
      <c r="C156" s="228" t="s">
        <v>11</v>
      </c>
      <c r="D156" s="229"/>
      <c r="E156" s="229"/>
      <c r="F156" s="229"/>
      <c r="G156" s="229"/>
      <c r="H156" s="229"/>
      <c r="I156" s="229"/>
      <c r="J156" s="229"/>
      <c r="K156" s="230">
        <v>0</v>
      </c>
      <c r="L156" s="231"/>
      <c r="M156" s="231"/>
      <c r="N156" s="230">
        <v>0</v>
      </c>
      <c r="O156" s="231"/>
      <c r="P156" s="231"/>
      <c r="Q156" s="231"/>
      <c r="R156" s="94" t="s">
        <v>162</v>
      </c>
    </row>
    <row r="157" spans="1:24" s="46" customFormat="1" x14ac:dyDescent="0.3">
      <c r="A157" s="86" t="s">
        <v>171</v>
      </c>
      <c r="B157" s="86"/>
      <c r="C157" s="228" t="s">
        <v>96</v>
      </c>
      <c r="D157" s="229"/>
      <c r="E157" s="229"/>
      <c r="F157" s="229"/>
      <c r="G157" s="229"/>
      <c r="H157" s="229"/>
      <c r="I157" s="229"/>
      <c r="J157" s="229"/>
      <c r="K157" s="230">
        <v>0</v>
      </c>
      <c r="L157" s="231"/>
      <c r="M157" s="231"/>
      <c r="N157" s="230">
        <v>0</v>
      </c>
      <c r="O157" s="231"/>
      <c r="P157" s="231"/>
      <c r="Q157" s="231"/>
      <c r="R157" s="94" t="s">
        <v>162</v>
      </c>
    </row>
    <row r="158" spans="1:24" s="46" customFormat="1" x14ac:dyDescent="0.3">
      <c r="A158" s="86" t="s">
        <v>103</v>
      </c>
      <c r="B158" s="86"/>
      <c r="C158" s="228" t="s">
        <v>104</v>
      </c>
      <c r="D158" s="229"/>
      <c r="E158" s="229"/>
      <c r="F158" s="229"/>
      <c r="G158" s="229"/>
      <c r="H158" s="229"/>
      <c r="I158" s="229"/>
      <c r="J158" s="229"/>
      <c r="K158" s="230">
        <v>0</v>
      </c>
      <c r="L158" s="231"/>
      <c r="M158" s="231"/>
      <c r="N158" s="230">
        <v>0</v>
      </c>
      <c r="O158" s="231"/>
      <c r="P158" s="231"/>
      <c r="Q158" s="231"/>
      <c r="R158" s="94" t="s">
        <v>162</v>
      </c>
    </row>
    <row r="159" spans="1:24" x14ac:dyDescent="0.3">
      <c r="A159" s="224" t="s">
        <v>202</v>
      </c>
      <c r="B159" s="225"/>
      <c r="C159" s="225"/>
      <c r="D159" s="225"/>
      <c r="E159" s="225"/>
      <c r="F159" s="225"/>
      <c r="G159" s="225"/>
      <c r="H159" s="225"/>
      <c r="I159" s="225"/>
      <c r="J159" s="225"/>
      <c r="K159" s="226">
        <v>3500</v>
      </c>
      <c r="L159" s="227"/>
      <c r="M159" s="227"/>
      <c r="N159" s="226">
        <f>N162</f>
        <v>1350.95</v>
      </c>
      <c r="O159" s="227"/>
      <c r="P159" s="227"/>
      <c r="Q159" s="227"/>
      <c r="R159" s="94">
        <f t="shared" si="2"/>
        <v>0.38598571428571432</v>
      </c>
      <c r="S159" s="46"/>
      <c r="T159" s="46"/>
      <c r="U159" s="46"/>
      <c r="V159" s="46"/>
      <c r="W159" s="46"/>
      <c r="X159" s="46"/>
    </row>
    <row r="160" spans="1:24" x14ac:dyDescent="0.3">
      <c r="A160" s="224" t="s">
        <v>166</v>
      </c>
      <c r="B160" s="225"/>
      <c r="C160" s="225"/>
      <c r="D160" s="225"/>
      <c r="E160" s="225"/>
      <c r="F160" s="225"/>
      <c r="G160" s="225"/>
      <c r="H160" s="225"/>
      <c r="I160" s="225"/>
      <c r="J160" s="225"/>
      <c r="K160" s="226">
        <v>3500</v>
      </c>
      <c r="L160" s="227"/>
      <c r="M160" s="227"/>
      <c r="N160" s="226">
        <f>N159</f>
        <v>1350.95</v>
      </c>
      <c r="O160" s="227"/>
      <c r="P160" s="227"/>
      <c r="Q160" s="227"/>
      <c r="R160" s="94">
        <f t="shared" si="2"/>
        <v>0.38598571428571432</v>
      </c>
      <c r="S160" s="46"/>
      <c r="T160" s="46"/>
      <c r="U160" s="46"/>
      <c r="V160" s="46"/>
      <c r="W160" s="46"/>
      <c r="X160" s="46"/>
    </row>
    <row r="161" spans="1:24" x14ac:dyDescent="0.3">
      <c r="A161" s="224" t="s">
        <v>263</v>
      </c>
      <c r="B161" s="225"/>
      <c r="C161" s="225"/>
      <c r="D161" s="225"/>
      <c r="E161" s="225"/>
      <c r="F161" s="225"/>
      <c r="G161" s="225"/>
      <c r="H161" s="225"/>
      <c r="I161" s="225"/>
      <c r="J161" s="225"/>
      <c r="K161" s="226">
        <v>3500</v>
      </c>
      <c r="L161" s="227"/>
      <c r="M161" s="227"/>
      <c r="N161" s="226">
        <f>N160</f>
        <v>1350.95</v>
      </c>
      <c r="O161" s="227"/>
      <c r="P161" s="227"/>
      <c r="Q161" s="227"/>
      <c r="R161" s="94">
        <f t="shared" si="2"/>
        <v>0.38598571428571432</v>
      </c>
      <c r="S161" s="46"/>
      <c r="T161" s="46"/>
      <c r="U161" s="46"/>
      <c r="V161" s="46"/>
      <c r="W161" s="46"/>
      <c r="X161" s="46"/>
    </row>
    <row r="162" spans="1:24" s="46" customFormat="1" x14ac:dyDescent="0.3">
      <c r="A162" s="86" t="s">
        <v>167</v>
      </c>
      <c r="B162" s="86"/>
      <c r="C162" s="228" t="s">
        <v>4</v>
      </c>
      <c r="D162" s="229"/>
      <c r="E162" s="229"/>
      <c r="F162" s="229"/>
      <c r="G162" s="229"/>
      <c r="H162" s="229"/>
      <c r="I162" s="229"/>
      <c r="J162" s="229"/>
      <c r="K162" s="230">
        <v>3500</v>
      </c>
      <c r="L162" s="231"/>
      <c r="M162" s="231"/>
      <c r="N162" s="230">
        <v>1350.95</v>
      </c>
      <c r="O162" s="231"/>
      <c r="P162" s="231"/>
      <c r="Q162" s="231"/>
      <c r="R162" s="94">
        <f t="shared" si="2"/>
        <v>0.38598571428571432</v>
      </c>
    </row>
    <row r="163" spans="1:24" s="46" customFormat="1" x14ac:dyDescent="0.3">
      <c r="A163" s="86" t="s">
        <v>168</v>
      </c>
      <c r="B163" s="86"/>
      <c r="C163" s="228" t="s">
        <v>11</v>
      </c>
      <c r="D163" s="229"/>
      <c r="E163" s="229"/>
      <c r="F163" s="229"/>
      <c r="G163" s="229"/>
      <c r="H163" s="229"/>
      <c r="I163" s="229"/>
      <c r="J163" s="229"/>
      <c r="K163" s="230">
        <v>3500</v>
      </c>
      <c r="L163" s="231"/>
      <c r="M163" s="231"/>
      <c r="N163" s="230">
        <v>1350.95</v>
      </c>
      <c r="O163" s="231"/>
      <c r="P163" s="231"/>
      <c r="Q163" s="231"/>
      <c r="R163" s="94">
        <f t="shared" si="2"/>
        <v>0.38598571428571432</v>
      </c>
    </row>
    <row r="164" spans="1:24" s="46" customFormat="1" x14ac:dyDescent="0.3">
      <c r="A164" s="86" t="s">
        <v>172</v>
      </c>
      <c r="B164" s="86"/>
      <c r="C164" s="228" t="s">
        <v>109</v>
      </c>
      <c r="D164" s="229"/>
      <c r="E164" s="229"/>
      <c r="F164" s="229"/>
      <c r="G164" s="229"/>
      <c r="H164" s="229"/>
      <c r="I164" s="229"/>
      <c r="J164" s="229"/>
      <c r="K164" s="230">
        <v>3500</v>
      </c>
      <c r="L164" s="231"/>
      <c r="M164" s="231"/>
      <c r="N164" s="230">
        <v>1350.95</v>
      </c>
      <c r="O164" s="231"/>
      <c r="P164" s="231"/>
      <c r="Q164" s="231"/>
      <c r="R164" s="94">
        <f t="shared" si="2"/>
        <v>0.38598571428571432</v>
      </c>
    </row>
    <row r="165" spans="1:24" s="46" customFormat="1" x14ac:dyDescent="0.3">
      <c r="A165" s="86" t="s">
        <v>120</v>
      </c>
      <c r="B165" s="86"/>
      <c r="C165" s="228" t="s">
        <v>121</v>
      </c>
      <c r="D165" s="229"/>
      <c r="E165" s="229"/>
      <c r="F165" s="229"/>
      <c r="G165" s="229"/>
      <c r="H165" s="229"/>
      <c r="I165" s="229"/>
      <c r="J165" s="229"/>
      <c r="K165" s="230">
        <v>3500</v>
      </c>
      <c r="L165" s="231"/>
      <c r="M165" s="231"/>
      <c r="N165" s="230">
        <v>1350.95</v>
      </c>
      <c r="O165" s="231"/>
      <c r="P165" s="231"/>
      <c r="Q165" s="231"/>
      <c r="R165" s="94">
        <f t="shared" si="2"/>
        <v>0.38598571428571432</v>
      </c>
    </row>
    <row r="166" spans="1:24" x14ac:dyDescent="0.3">
      <c r="A166" s="224" t="s">
        <v>203</v>
      </c>
      <c r="B166" s="225"/>
      <c r="C166" s="225"/>
      <c r="D166" s="225"/>
      <c r="E166" s="225"/>
      <c r="F166" s="225"/>
      <c r="G166" s="225"/>
      <c r="H166" s="225"/>
      <c r="I166" s="225"/>
      <c r="J166" s="225"/>
      <c r="K166" s="226">
        <v>5</v>
      </c>
      <c r="L166" s="227"/>
      <c r="M166" s="227"/>
      <c r="N166" s="226">
        <v>0</v>
      </c>
      <c r="O166" s="227"/>
      <c r="P166" s="227"/>
      <c r="Q166" s="227"/>
      <c r="R166" s="94">
        <f t="shared" si="2"/>
        <v>0</v>
      </c>
      <c r="S166" s="46"/>
      <c r="T166" s="46"/>
      <c r="U166" s="46"/>
      <c r="V166" s="46"/>
      <c r="W166" s="46"/>
      <c r="X166" s="46"/>
    </row>
    <row r="167" spans="1:24" x14ac:dyDescent="0.3">
      <c r="A167" s="224" t="s">
        <v>204</v>
      </c>
      <c r="B167" s="225"/>
      <c r="C167" s="225"/>
      <c r="D167" s="225"/>
      <c r="E167" s="225"/>
      <c r="F167" s="225"/>
      <c r="G167" s="225"/>
      <c r="H167" s="225"/>
      <c r="I167" s="225"/>
      <c r="J167" s="225"/>
      <c r="K167" s="226">
        <v>5</v>
      </c>
      <c r="L167" s="227"/>
      <c r="M167" s="227"/>
      <c r="N167" s="226">
        <v>0</v>
      </c>
      <c r="O167" s="227"/>
      <c r="P167" s="227"/>
      <c r="Q167" s="227"/>
      <c r="R167" s="94">
        <f t="shared" si="2"/>
        <v>0</v>
      </c>
      <c r="S167" s="46"/>
      <c r="T167" s="46"/>
      <c r="U167" s="46"/>
      <c r="V167" s="46"/>
      <c r="W167" s="46"/>
      <c r="X167" s="46"/>
    </row>
    <row r="168" spans="1:24" x14ac:dyDescent="0.3">
      <c r="A168" s="224" t="s">
        <v>205</v>
      </c>
      <c r="B168" s="225"/>
      <c r="C168" s="225"/>
      <c r="D168" s="225"/>
      <c r="E168" s="225"/>
      <c r="F168" s="225"/>
      <c r="G168" s="225"/>
      <c r="H168" s="225"/>
      <c r="I168" s="225"/>
      <c r="J168" s="225"/>
      <c r="K168" s="226">
        <v>5</v>
      </c>
      <c r="L168" s="227"/>
      <c r="M168" s="227"/>
      <c r="N168" s="226">
        <v>0</v>
      </c>
      <c r="O168" s="227"/>
      <c r="P168" s="227"/>
      <c r="Q168" s="227"/>
      <c r="R168" s="94">
        <f t="shared" si="2"/>
        <v>0</v>
      </c>
      <c r="S168" s="46"/>
      <c r="T168" s="46"/>
      <c r="U168" s="46"/>
      <c r="V168" s="46"/>
      <c r="W168" s="46"/>
      <c r="X168" s="46"/>
    </row>
    <row r="169" spans="1:24" s="46" customFormat="1" x14ac:dyDescent="0.3">
      <c r="A169" s="86" t="s">
        <v>167</v>
      </c>
      <c r="B169" s="86"/>
      <c r="C169" s="228" t="s">
        <v>4</v>
      </c>
      <c r="D169" s="229"/>
      <c r="E169" s="229"/>
      <c r="F169" s="229"/>
      <c r="G169" s="229"/>
      <c r="H169" s="229"/>
      <c r="I169" s="229"/>
      <c r="J169" s="229"/>
      <c r="K169" s="230">
        <v>5</v>
      </c>
      <c r="L169" s="231"/>
      <c r="M169" s="231"/>
      <c r="N169" s="230">
        <v>0</v>
      </c>
      <c r="O169" s="231"/>
      <c r="P169" s="231"/>
      <c r="Q169" s="231"/>
      <c r="R169" s="94">
        <f t="shared" si="2"/>
        <v>0</v>
      </c>
    </row>
    <row r="170" spans="1:24" s="46" customFormat="1" x14ac:dyDescent="0.3">
      <c r="A170" s="86" t="s">
        <v>168</v>
      </c>
      <c r="B170" s="86"/>
      <c r="C170" s="228" t="s">
        <v>11</v>
      </c>
      <c r="D170" s="229"/>
      <c r="E170" s="229"/>
      <c r="F170" s="229"/>
      <c r="G170" s="229"/>
      <c r="H170" s="229"/>
      <c r="I170" s="229"/>
      <c r="J170" s="229"/>
      <c r="K170" s="230">
        <v>0</v>
      </c>
      <c r="L170" s="231"/>
      <c r="M170" s="231"/>
      <c r="N170" s="230">
        <v>0</v>
      </c>
      <c r="O170" s="231"/>
      <c r="P170" s="231"/>
      <c r="Q170" s="231"/>
      <c r="R170" s="94" t="s">
        <v>162</v>
      </c>
    </row>
    <row r="171" spans="1:24" s="46" customFormat="1" x14ac:dyDescent="0.3">
      <c r="A171" s="86" t="s">
        <v>171</v>
      </c>
      <c r="B171" s="86"/>
      <c r="C171" s="228" t="s">
        <v>96</v>
      </c>
      <c r="D171" s="229"/>
      <c r="E171" s="229"/>
      <c r="F171" s="229"/>
      <c r="G171" s="229"/>
      <c r="H171" s="229"/>
      <c r="I171" s="229"/>
      <c r="J171" s="229"/>
      <c r="K171" s="230">
        <v>0</v>
      </c>
      <c r="L171" s="231"/>
      <c r="M171" s="231"/>
      <c r="N171" s="230">
        <v>0</v>
      </c>
      <c r="O171" s="231"/>
      <c r="P171" s="231"/>
      <c r="Q171" s="231"/>
      <c r="R171" s="94" t="s">
        <v>162</v>
      </c>
    </row>
    <row r="172" spans="1:24" s="46" customFormat="1" x14ac:dyDescent="0.3">
      <c r="A172" s="86" t="s">
        <v>97</v>
      </c>
      <c r="B172" s="86"/>
      <c r="C172" s="228" t="s">
        <v>98</v>
      </c>
      <c r="D172" s="229"/>
      <c r="E172" s="229"/>
      <c r="F172" s="229"/>
      <c r="G172" s="229"/>
      <c r="H172" s="229"/>
      <c r="I172" s="229"/>
      <c r="J172" s="229"/>
      <c r="K172" s="230">
        <v>0</v>
      </c>
      <c r="L172" s="231"/>
      <c r="M172" s="231"/>
      <c r="N172" s="230">
        <v>0</v>
      </c>
      <c r="O172" s="231"/>
      <c r="P172" s="231"/>
      <c r="Q172" s="231"/>
      <c r="R172" s="94" t="s">
        <v>162</v>
      </c>
    </row>
    <row r="173" spans="1:24" s="46" customFormat="1" x14ac:dyDescent="0.3">
      <c r="A173" s="153">
        <v>34</v>
      </c>
      <c r="B173" s="116"/>
      <c r="C173" s="228" t="s">
        <v>128</v>
      </c>
      <c r="D173" s="229"/>
      <c r="E173" s="229"/>
      <c r="F173" s="229"/>
      <c r="G173" s="229"/>
      <c r="H173" s="229"/>
      <c r="I173" s="229"/>
      <c r="J173" s="229"/>
      <c r="K173" s="230">
        <v>5</v>
      </c>
      <c r="L173" s="231"/>
      <c r="M173" s="231"/>
      <c r="N173" s="230">
        <v>0</v>
      </c>
      <c r="O173" s="231"/>
      <c r="P173" s="231"/>
      <c r="Q173" s="231"/>
      <c r="R173" s="94">
        <f t="shared" si="2"/>
        <v>0</v>
      </c>
    </row>
    <row r="174" spans="1:24" s="46" customFormat="1" x14ac:dyDescent="0.3">
      <c r="A174" s="153">
        <v>343</v>
      </c>
      <c r="B174" s="116"/>
      <c r="C174" s="228" t="s">
        <v>129</v>
      </c>
      <c r="D174" s="229"/>
      <c r="E174" s="229"/>
      <c r="F174" s="229"/>
      <c r="G174" s="229"/>
      <c r="H174" s="229"/>
      <c r="I174" s="229"/>
      <c r="J174" s="229"/>
      <c r="K174" s="230">
        <v>5</v>
      </c>
      <c r="L174" s="231"/>
      <c r="M174" s="231"/>
      <c r="N174" s="230">
        <v>0</v>
      </c>
      <c r="O174" s="231"/>
      <c r="P174" s="231"/>
      <c r="Q174" s="231"/>
      <c r="R174" s="94">
        <f t="shared" si="2"/>
        <v>0</v>
      </c>
    </row>
    <row r="175" spans="1:24" s="46" customFormat="1" x14ac:dyDescent="0.3">
      <c r="A175" s="153">
        <v>3433</v>
      </c>
      <c r="B175" s="116"/>
      <c r="C175" s="228" t="s">
        <v>247</v>
      </c>
      <c r="D175" s="229"/>
      <c r="E175" s="229"/>
      <c r="F175" s="229"/>
      <c r="G175" s="229"/>
      <c r="H175" s="229"/>
      <c r="I175" s="229"/>
      <c r="J175" s="229"/>
      <c r="K175" s="230">
        <v>5</v>
      </c>
      <c r="L175" s="231"/>
      <c r="M175" s="231"/>
      <c r="N175" s="230">
        <v>0</v>
      </c>
      <c r="O175" s="231"/>
      <c r="P175" s="231"/>
      <c r="Q175" s="231"/>
      <c r="R175" s="94">
        <f t="shared" si="2"/>
        <v>0</v>
      </c>
    </row>
    <row r="176" spans="1:24" x14ac:dyDescent="0.3">
      <c r="A176" s="224" t="s">
        <v>206</v>
      </c>
      <c r="B176" s="225"/>
      <c r="C176" s="225"/>
      <c r="D176" s="225"/>
      <c r="E176" s="225"/>
      <c r="F176" s="225"/>
      <c r="G176" s="225"/>
      <c r="H176" s="225"/>
      <c r="I176" s="225"/>
      <c r="J176" s="225"/>
      <c r="K176" s="226">
        <v>0</v>
      </c>
      <c r="L176" s="227"/>
      <c r="M176" s="227"/>
      <c r="N176" s="226">
        <v>0</v>
      </c>
      <c r="O176" s="227"/>
      <c r="P176" s="227"/>
      <c r="Q176" s="227"/>
      <c r="R176" s="94" t="s">
        <v>162</v>
      </c>
      <c r="S176" s="46"/>
      <c r="T176" s="46"/>
      <c r="U176" s="46"/>
      <c r="V176" s="46"/>
      <c r="W176" s="46"/>
      <c r="X176" s="46"/>
    </row>
    <row r="177" spans="1:24" x14ac:dyDescent="0.3">
      <c r="A177" s="224" t="s">
        <v>166</v>
      </c>
      <c r="B177" s="225"/>
      <c r="C177" s="225"/>
      <c r="D177" s="225"/>
      <c r="E177" s="225"/>
      <c r="F177" s="225"/>
      <c r="G177" s="225"/>
      <c r="H177" s="225"/>
      <c r="I177" s="225"/>
      <c r="J177" s="225"/>
      <c r="K177" s="226">
        <v>0</v>
      </c>
      <c r="L177" s="227"/>
      <c r="M177" s="227"/>
      <c r="N177" s="226">
        <v>0</v>
      </c>
      <c r="O177" s="227"/>
      <c r="P177" s="227"/>
      <c r="Q177" s="227"/>
      <c r="R177" s="94" t="s">
        <v>162</v>
      </c>
      <c r="S177" s="46"/>
      <c r="T177" s="46"/>
      <c r="U177" s="46"/>
      <c r="V177" s="46"/>
      <c r="W177" s="46"/>
      <c r="X177" s="46"/>
    </row>
    <row r="178" spans="1:24" x14ac:dyDescent="0.3">
      <c r="A178" s="224" t="s">
        <v>263</v>
      </c>
      <c r="B178" s="225"/>
      <c r="C178" s="225"/>
      <c r="D178" s="225"/>
      <c r="E178" s="225"/>
      <c r="F178" s="225"/>
      <c r="G178" s="225"/>
      <c r="H178" s="225"/>
      <c r="I178" s="225"/>
      <c r="J178" s="225"/>
      <c r="K178" s="226">
        <v>0</v>
      </c>
      <c r="L178" s="227"/>
      <c r="M178" s="227"/>
      <c r="N178" s="226">
        <v>0</v>
      </c>
      <c r="O178" s="227"/>
      <c r="P178" s="227"/>
      <c r="Q178" s="227"/>
      <c r="R178" s="94" t="s">
        <v>162</v>
      </c>
      <c r="S178" s="46"/>
      <c r="T178" s="46"/>
      <c r="U178" s="46"/>
      <c r="V178" s="46"/>
      <c r="W178" s="46"/>
      <c r="X178" s="46"/>
    </row>
    <row r="179" spans="1:24" s="46" customFormat="1" x14ac:dyDescent="0.3">
      <c r="A179" s="86" t="s">
        <v>167</v>
      </c>
      <c r="B179" s="86"/>
      <c r="C179" s="228" t="s">
        <v>4</v>
      </c>
      <c r="D179" s="229"/>
      <c r="E179" s="229"/>
      <c r="F179" s="229"/>
      <c r="G179" s="229"/>
      <c r="H179" s="229"/>
      <c r="I179" s="229"/>
      <c r="J179" s="229"/>
      <c r="K179" s="230">
        <v>0</v>
      </c>
      <c r="L179" s="231"/>
      <c r="M179" s="231"/>
      <c r="N179" s="230">
        <v>0</v>
      </c>
      <c r="O179" s="231"/>
      <c r="P179" s="231"/>
      <c r="Q179" s="231"/>
      <c r="R179" s="94" t="s">
        <v>162</v>
      </c>
    </row>
    <row r="180" spans="1:24" s="46" customFormat="1" x14ac:dyDescent="0.3">
      <c r="A180" s="86" t="s">
        <v>207</v>
      </c>
      <c r="B180" s="86"/>
      <c r="C180" s="228" t="s">
        <v>5</v>
      </c>
      <c r="D180" s="229"/>
      <c r="E180" s="229"/>
      <c r="F180" s="229"/>
      <c r="G180" s="229"/>
      <c r="H180" s="229"/>
      <c r="I180" s="229"/>
      <c r="J180" s="229"/>
      <c r="K180" s="230">
        <v>0</v>
      </c>
      <c r="L180" s="231"/>
      <c r="M180" s="231"/>
      <c r="N180" s="230">
        <v>0</v>
      </c>
      <c r="O180" s="231"/>
      <c r="P180" s="231"/>
      <c r="Q180" s="231"/>
      <c r="R180" s="94" t="s">
        <v>162</v>
      </c>
    </row>
    <row r="181" spans="1:24" s="46" customFormat="1" x14ac:dyDescent="0.3">
      <c r="A181" s="86" t="s">
        <v>208</v>
      </c>
      <c r="B181" s="86"/>
      <c r="C181" s="228" t="s">
        <v>35</v>
      </c>
      <c r="D181" s="229"/>
      <c r="E181" s="229"/>
      <c r="F181" s="229"/>
      <c r="G181" s="229"/>
      <c r="H181" s="229"/>
      <c r="I181" s="229"/>
      <c r="J181" s="229"/>
      <c r="K181" s="230">
        <v>0</v>
      </c>
      <c r="L181" s="231"/>
      <c r="M181" s="231"/>
      <c r="N181" s="230">
        <v>0</v>
      </c>
      <c r="O181" s="231"/>
      <c r="P181" s="231"/>
      <c r="Q181" s="231"/>
      <c r="R181" s="94" t="s">
        <v>162</v>
      </c>
    </row>
    <row r="182" spans="1:24" s="46" customFormat="1" x14ac:dyDescent="0.3">
      <c r="A182" s="86" t="s">
        <v>209</v>
      </c>
      <c r="B182" s="86"/>
      <c r="C182" s="228" t="s">
        <v>36</v>
      </c>
      <c r="D182" s="229"/>
      <c r="E182" s="229"/>
      <c r="F182" s="229"/>
      <c r="G182" s="229"/>
      <c r="H182" s="229"/>
      <c r="I182" s="229"/>
      <c r="J182" s="229"/>
      <c r="K182" s="230">
        <v>0</v>
      </c>
      <c r="L182" s="231"/>
      <c r="M182" s="231"/>
      <c r="N182" s="230">
        <v>0</v>
      </c>
      <c r="O182" s="231"/>
      <c r="P182" s="231"/>
      <c r="Q182" s="231"/>
      <c r="R182" s="94" t="s">
        <v>162</v>
      </c>
    </row>
    <row r="183" spans="1:24" s="46" customFormat="1" x14ac:dyDescent="0.3">
      <c r="A183" s="86" t="s">
        <v>210</v>
      </c>
      <c r="B183" s="86"/>
      <c r="C183" s="228" t="s">
        <v>87</v>
      </c>
      <c r="D183" s="229"/>
      <c r="E183" s="229"/>
      <c r="F183" s="229"/>
      <c r="G183" s="229"/>
      <c r="H183" s="229"/>
      <c r="I183" s="229"/>
      <c r="J183" s="229"/>
      <c r="K183" s="230">
        <v>0</v>
      </c>
      <c r="L183" s="231"/>
      <c r="M183" s="231"/>
      <c r="N183" s="230">
        <v>0</v>
      </c>
      <c r="O183" s="231"/>
      <c r="P183" s="231"/>
      <c r="Q183" s="231"/>
      <c r="R183" s="94" t="s">
        <v>162</v>
      </c>
    </row>
    <row r="184" spans="1:24" s="46" customFormat="1" x14ac:dyDescent="0.3">
      <c r="A184" s="86" t="s">
        <v>211</v>
      </c>
      <c r="B184" s="86"/>
      <c r="C184" s="228" t="s">
        <v>87</v>
      </c>
      <c r="D184" s="229"/>
      <c r="E184" s="229"/>
      <c r="F184" s="229"/>
      <c r="G184" s="229"/>
      <c r="H184" s="229"/>
      <c r="I184" s="229"/>
      <c r="J184" s="229"/>
      <c r="K184" s="230">
        <v>0</v>
      </c>
      <c r="L184" s="231"/>
      <c r="M184" s="231"/>
      <c r="N184" s="230">
        <v>0</v>
      </c>
      <c r="O184" s="231"/>
      <c r="P184" s="231"/>
      <c r="Q184" s="231"/>
      <c r="R184" s="94" t="s">
        <v>162</v>
      </c>
    </row>
    <row r="185" spans="1:24" s="46" customFormat="1" x14ac:dyDescent="0.3">
      <c r="A185" s="86" t="s">
        <v>212</v>
      </c>
      <c r="B185" s="86"/>
      <c r="C185" s="228" t="s">
        <v>88</v>
      </c>
      <c r="D185" s="229"/>
      <c r="E185" s="229"/>
      <c r="F185" s="229"/>
      <c r="G185" s="229"/>
      <c r="H185" s="229"/>
      <c r="I185" s="229"/>
      <c r="J185" s="229"/>
      <c r="K185" s="230">
        <v>0</v>
      </c>
      <c r="L185" s="231"/>
      <c r="M185" s="231"/>
      <c r="N185" s="230">
        <v>0</v>
      </c>
      <c r="O185" s="231"/>
      <c r="P185" s="231"/>
      <c r="Q185" s="231"/>
      <c r="R185" s="94" t="s">
        <v>162</v>
      </c>
    </row>
    <row r="186" spans="1:24" s="46" customFormat="1" x14ac:dyDescent="0.3">
      <c r="A186" s="86" t="s">
        <v>213</v>
      </c>
      <c r="B186" s="86"/>
      <c r="C186" s="228" t="s">
        <v>89</v>
      </c>
      <c r="D186" s="229"/>
      <c r="E186" s="229"/>
      <c r="F186" s="229"/>
      <c r="G186" s="229"/>
      <c r="H186" s="229"/>
      <c r="I186" s="229"/>
      <c r="J186" s="229"/>
      <c r="K186" s="230">
        <v>0</v>
      </c>
      <c r="L186" s="231"/>
      <c r="M186" s="231"/>
      <c r="N186" s="230">
        <v>0</v>
      </c>
      <c r="O186" s="231"/>
      <c r="P186" s="231"/>
      <c r="Q186" s="231"/>
      <c r="R186" s="94" t="s">
        <v>162</v>
      </c>
    </row>
    <row r="187" spans="1:24" s="46" customFormat="1" x14ac:dyDescent="0.3">
      <c r="A187" s="86" t="s">
        <v>168</v>
      </c>
      <c r="B187" s="86"/>
      <c r="C187" s="228" t="s">
        <v>11</v>
      </c>
      <c r="D187" s="229"/>
      <c r="E187" s="229"/>
      <c r="F187" s="229"/>
      <c r="G187" s="229"/>
      <c r="H187" s="229"/>
      <c r="I187" s="229"/>
      <c r="J187" s="229"/>
      <c r="K187" s="230">
        <v>0</v>
      </c>
      <c r="L187" s="231"/>
      <c r="M187" s="231"/>
      <c r="N187" s="230">
        <v>0</v>
      </c>
      <c r="O187" s="231"/>
      <c r="P187" s="231"/>
      <c r="Q187" s="231"/>
      <c r="R187" s="94" t="s">
        <v>162</v>
      </c>
    </row>
    <row r="188" spans="1:24" s="46" customFormat="1" x14ac:dyDescent="0.3">
      <c r="A188" s="86" t="s">
        <v>169</v>
      </c>
      <c r="B188" s="86"/>
      <c r="C188" s="228" t="s">
        <v>37</v>
      </c>
      <c r="D188" s="229"/>
      <c r="E188" s="229"/>
      <c r="F188" s="229"/>
      <c r="G188" s="229"/>
      <c r="H188" s="229"/>
      <c r="I188" s="229"/>
      <c r="J188" s="229"/>
      <c r="K188" s="230">
        <v>0</v>
      </c>
      <c r="L188" s="231"/>
      <c r="M188" s="231"/>
      <c r="N188" s="230">
        <v>0</v>
      </c>
      <c r="O188" s="231"/>
      <c r="P188" s="231"/>
      <c r="Q188" s="231"/>
      <c r="R188" s="94" t="s">
        <v>162</v>
      </c>
    </row>
    <row r="189" spans="1:24" s="46" customFormat="1" x14ac:dyDescent="0.3">
      <c r="A189" s="86" t="s">
        <v>170</v>
      </c>
      <c r="B189" s="86"/>
      <c r="C189" s="228" t="s">
        <v>38</v>
      </c>
      <c r="D189" s="229"/>
      <c r="E189" s="229"/>
      <c r="F189" s="229"/>
      <c r="G189" s="229"/>
      <c r="H189" s="229"/>
      <c r="I189" s="229"/>
      <c r="J189" s="229"/>
      <c r="K189" s="230">
        <v>0</v>
      </c>
      <c r="L189" s="231"/>
      <c r="M189" s="231"/>
      <c r="N189" s="230">
        <v>0</v>
      </c>
      <c r="O189" s="231"/>
      <c r="P189" s="231"/>
      <c r="Q189" s="231"/>
      <c r="R189" s="94" t="s">
        <v>162</v>
      </c>
    </row>
    <row r="190" spans="1:24" s="46" customFormat="1" x14ac:dyDescent="0.3">
      <c r="A190" s="86" t="s">
        <v>90</v>
      </c>
      <c r="B190" s="86"/>
      <c r="C190" s="228" t="s">
        <v>91</v>
      </c>
      <c r="D190" s="229"/>
      <c r="E190" s="229"/>
      <c r="F190" s="229"/>
      <c r="G190" s="229"/>
      <c r="H190" s="229"/>
      <c r="I190" s="229"/>
      <c r="J190" s="229"/>
      <c r="K190" s="230">
        <v>0</v>
      </c>
      <c r="L190" s="231"/>
      <c r="M190" s="231"/>
      <c r="N190" s="230">
        <v>0</v>
      </c>
      <c r="O190" s="231"/>
      <c r="P190" s="231"/>
      <c r="Q190" s="231"/>
      <c r="R190" s="94" t="s">
        <v>162</v>
      </c>
    </row>
    <row r="191" spans="1:24" x14ac:dyDescent="0.3">
      <c r="A191" s="224" t="s">
        <v>214</v>
      </c>
      <c r="B191" s="225"/>
      <c r="C191" s="225"/>
      <c r="D191" s="225"/>
      <c r="E191" s="225"/>
      <c r="F191" s="225"/>
      <c r="G191" s="225"/>
      <c r="H191" s="225"/>
      <c r="I191" s="225"/>
      <c r="J191" s="225"/>
      <c r="K191" s="226">
        <v>2000</v>
      </c>
      <c r="L191" s="227"/>
      <c r="M191" s="227"/>
      <c r="N191" s="226">
        <v>207</v>
      </c>
      <c r="O191" s="227"/>
      <c r="P191" s="227"/>
      <c r="Q191" s="227"/>
      <c r="R191" s="94">
        <f t="shared" ref="R191:R272" si="3">N191/K191</f>
        <v>0.10349999999999999</v>
      </c>
      <c r="S191" s="46"/>
      <c r="T191" s="46"/>
      <c r="U191" s="46"/>
      <c r="V191" s="46"/>
      <c r="W191" s="46"/>
      <c r="X191" s="46"/>
    </row>
    <row r="192" spans="1:24" x14ac:dyDescent="0.3">
      <c r="A192" s="224" t="s">
        <v>188</v>
      </c>
      <c r="B192" s="225"/>
      <c r="C192" s="225"/>
      <c r="D192" s="225"/>
      <c r="E192" s="225"/>
      <c r="F192" s="225"/>
      <c r="G192" s="225"/>
      <c r="H192" s="225"/>
      <c r="I192" s="225"/>
      <c r="J192" s="225"/>
      <c r="K192" s="226">
        <v>2000</v>
      </c>
      <c r="L192" s="227"/>
      <c r="M192" s="227"/>
      <c r="N192" s="226">
        <v>207</v>
      </c>
      <c r="O192" s="227"/>
      <c r="P192" s="227"/>
      <c r="Q192" s="227"/>
      <c r="R192" s="94">
        <f t="shared" si="3"/>
        <v>0.10349999999999999</v>
      </c>
      <c r="S192" s="46"/>
      <c r="T192" s="46"/>
      <c r="U192" s="46"/>
      <c r="V192" s="46"/>
      <c r="W192" s="46"/>
      <c r="X192" s="46"/>
    </row>
    <row r="193" spans="1:24" x14ac:dyDescent="0.3">
      <c r="A193" s="224" t="s">
        <v>215</v>
      </c>
      <c r="B193" s="225"/>
      <c r="C193" s="225"/>
      <c r="D193" s="225"/>
      <c r="E193" s="225"/>
      <c r="F193" s="225"/>
      <c r="G193" s="225"/>
      <c r="H193" s="225"/>
      <c r="I193" s="225"/>
      <c r="J193" s="225"/>
      <c r="K193" s="226">
        <v>2000</v>
      </c>
      <c r="L193" s="227"/>
      <c r="M193" s="227"/>
      <c r="N193" s="226">
        <v>207</v>
      </c>
      <c r="O193" s="227"/>
      <c r="P193" s="227"/>
      <c r="Q193" s="227"/>
      <c r="R193" s="94">
        <f t="shared" si="3"/>
        <v>0.10349999999999999</v>
      </c>
      <c r="S193" s="46"/>
      <c r="T193" s="46"/>
      <c r="U193" s="46"/>
      <c r="V193" s="46"/>
      <c r="W193" s="46"/>
      <c r="X193" s="46"/>
    </row>
    <row r="194" spans="1:24" s="46" customFormat="1" x14ac:dyDescent="0.3">
      <c r="A194" s="153" t="s">
        <v>167</v>
      </c>
      <c r="B194" s="86"/>
      <c r="C194" s="228" t="s">
        <v>4</v>
      </c>
      <c r="D194" s="229"/>
      <c r="E194" s="229"/>
      <c r="F194" s="229"/>
      <c r="G194" s="229"/>
      <c r="H194" s="229"/>
      <c r="I194" s="229"/>
      <c r="J194" s="229"/>
      <c r="K194" s="230">
        <v>2000</v>
      </c>
      <c r="L194" s="231"/>
      <c r="M194" s="231"/>
      <c r="N194" s="230">
        <v>207</v>
      </c>
      <c r="O194" s="231"/>
      <c r="P194" s="231"/>
      <c r="Q194" s="231"/>
      <c r="R194" s="94">
        <f t="shared" si="3"/>
        <v>0.10349999999999999</v>
      </c>
    </row>
    <row r="195" spans="1:24" s="46" customFormat="1" x14ac:dyDescent="0.3">
      <c r="A195" s="153" t="s">
        <v>168</v>
      </c>
      <c r="B195" s="86"/>
      <c r="C195" s="228" t="s">
        <v>11</v>
      </c>
      <c r="D195" s="229"/>
      <c r="E195" s="229"/>
      <c r="F195" s="229"/>
      <c r="G195" s="229"/>
      <c r="H195" s="229"/>
      <c r="I195" s="229"/>
      <c r="J195" s="229"/>
      <c r="K195" s="230">
        <v>2000</v>
      </c>
      <c r="L195" s="231"/>
      <c r="M195" s="231"/>
      <c r="N195" s="230">
        <v>207</v>
      </c>
      <c r="O195" s="231"/>
      <c r="P195" s="231"/>
      <c r="Q195" s="231"/>
      <c r="R195" s="94">
        <f t="shared" si="3"/>
        <v>0.10349999999999999</v>
      </c>
    </row>
    <row r="196" spans="1:24" s="46" customFormat="1" x14ac:dyDescent="0.3">
      <c r="A196" s="153" t="s">
        <v>169</v>
      </c>
      <c r="B196" s="86"/>
      <c r="C196" s="228" t="s">
        <v>37</v>
      </c>
      <c r="D196" s="229"/>
      <c r="E196" s="229"/>
      <c r="F196" s="229"/>
      <c r="G196" s="229"/>
      <c r="H196" s="229"/>
      <c r="I196" s="229"/>
      <c r="J196" s="229"/>
      <c r="K196" s="230">
        <v>0</v>
      </c>
      <c r="L196" s="231"/>
      <c r="M196" s="231"/>
      <c r="N196" s="230">
        <v>0</v>
      </c>
      <c r="O196" s="231"/>
      <c r="P196" s="231"/>
      <c r="Q196" s="231"/>
      <c r="R196" s="94" t="s">
        <v>162</v>
      </c>
    </row>
    <row r="197" spans="1:24" s="46" customFormat="1" x14ac:dyDescent="0.3">
      <c r="A197" s="153" t="s">
        <v>170</v>
      </c>
      <c r="B197" s="86"/>
      <c r="C197" s="228" t="s">
        <v>38</v>
      </c>
      <c r="D197" s="229"/>
      <c r="E197" s="229"/>
      <c r="F197" s="229"/>
      <c r="G197" s="229"/>
      <c r="H197" s="229"/>
      <c r="I197" s="229"/>
      <c r="J197" s="229"/>
      <c r="K197" s="230">
        <v>0</v>
      </c>
      <c r="L197" s="231"/>
      <c r="M197" s="231"/>
      <c r="N197" s="230">
        <v>0</v>
      </c>
      <c r="O197" s="231"/>
      <c r="P197" s="231"/>
      <c r="Q197" s="231"/>
      <c r="R197" s="94" t="s">
        <v>162</v>
      </c>
    </row>
    <row r="198" spans="1:24" s="46" customFormat="1" x14ac:dyDescent="0.3">
      <c r="A198" s="153">
        <v>323</v>
      </c>
      <c r="B198" s="116"/>
      <c r="C198" s="228" t="s">
        <v>109</v>
      </c>
      <c r="D198" s="229"/>
      <c r="E198" s="229"/>
      <c r="F198" s="229"/>
      <c r="G198" s="229"/>
      <c r="H198" s="229"/>
      <c r="I198" s="229"/>
      <c r="J198" s="229"/>
      <c r="K198" s="230">
        <v>500</v>
      </c>
      <c r="L198" s="231"/>
      <c r="M198" s="231"/>
      <c r="N198" s="230">
        <v>207</v>
      </c>
      <c r="O198" s="231"/>
      <c r="P198" s="231"/>
      <c r="Q198" s="231"/>
      <c r="R198" s="94">
        <f t="shared" ref="R198:R201" si="4">N198/K198</f>
        <v>0.41399999999999998</v>
      </c>
    </row>
    <row r="199" spans="1:24" s="46" customFormat="1" x14ac:dyDescent="0.3">
      <c r="A199" s="153">
        <v>3239</v>
      </c>
      <c r="B199" s="116"/>
      <c r="C199" s="228" t="s">
        <v>137</v>
      </c>
      <c r="D199" s="229"/>
      <c r="E199" s="229"/>
      <c r="F199" s="229"/>
      <c r="G199" s="229"/>
      <c r="H199" s="229"/>
      <c r="I199" s="229"/>
      <c r="J199" s="229"/>
      <c r="K199" s="230">
        <v>500</v>
      </c>
      <c r="L199" s="231"/>
      <c r="M199" s="231"/>
      <c r="N199" s="230">
        <v>207</v>
      </c>
      <c r="O199" s="231"/>
      <c r="P199" s="231"/>
      <c r="Q199" s="231"/>
      <c r="R199" s="94">
        <f t="shared" si="4"/>
        <v>0.41399999999999998</v>
      </c>
    </row>
    <row r="200" spans="1:24" s="46" customFormat="1" x14ac:dyDescent="0.3">
      <c r="A200" s="153">
        <v>329</v>
      </c>
      <c r="B200" s="116"/>
      <c r="C200" s="228" t="s">
        <v>122</v>
      </c>
      <c r="D200" s="229"/>
      <c r="E200" s="229"/>
      <c r="F200" s="229"/>
      <c r="G200" s="229"/>
      <c r="H200" s="229"/>
      <c r="I200" s="229"/>
      <c r="J200" s="229"/>
      <c r="K200" s="230">
        <v>1500</v>
      </c>
      <c r="L200" s="231"/>
      <c r="M200" s="231"/>
      <c r="N200" s="230">
        <v>0</v>
      </c>
      <c r="O200" s="231"/>
      <c r="P200" s="231"/>
      <c r="Q200" s="231"/>
      <c r="R200" s="94">
        <f t="shared" si="4"/>
        <v>0</v>
      </c>
    </row>
    <row r="201" spans="1:24" s="46" customFormat="1" x14ac:dyDescent="0.3">
      <c r="A201" s="153">
        <v>3299</v>
      </c>
      <c r="B201" s="116"/>
      <c r="C201" s="228" t="s">
        <v>122</v>
      </c>
      <c r="D201" s="229"/>
      <c r="E201" s="229"/>
      <c r="F201" s="229"/>
      <c r="G201" s="229"/>
      <c r="H201" s="229"/>
      <c r="I201" s="229"/>
      <c r="J201" s="229"/>
      <c r="K201" s="230">
        <v>1500</v>
      </c>
      <c r="L201" s="231"/>
      <c r="M201" s="231"/>
      <c r="N201" s="230">
        <v>0</v>
      </c>
      <c r="O201" s="231"/>
      <c r="P201" s="231"/>
      <c r="Q201" s="231"/>
      <c r="R201" s="94">
        <f t="shared" si="4"/>
        <v>0</v>
      </c>
    </row>
    <row r="202" spans="1:24" x14ac:dyDescent="0.3">
      <c r="A202" s="224" t="s">
        <v>216</v>
      </c>
      <c r="B202" s="225"/>
      <c r="C202" s="225"/>
      <c r="D202" s="225"/>
      <c r="E202" s="225"/>
      <c r="F202" s="225"/>
      <c r="G202" s="225"/>
      <c r="H202" s="225"/>
      <c r="I202" s="225"/>
      <c r="J202" s="225"/>
      <c r="K202" s="226">
        <v>0</v>
      </c>
      <c r="L202" s="227"/>
      <c r="M202" s="227"/>
      <c r="N202" s="226">
        <v>0</v>
      </c>
      <c r="O202" s="227"/>
      <c r="P202" s="227"/>
      <c r="Q202" s="227"/>
      <c r="R202" s="94" t="s">
        <v>162</v>
      </c>
      <c r="S202" s="46"/>
      <c r="T202" s="46"/>
      <c r="U202" s="46"/>
      <c r="V202" s="46"/>
      <c r="W202" s="46"/>
      <c r="X202" s="46"/>
    </row>
    <row r="203" spans="1:24" x14ac:dyDescent="0.3">
      <c r="A203" s="224" t="s">
        <v>166</v>
      </c>
      <c r="B203" s="225"/>
      <c r="C203" s="225"/>
      <c r="D203" s="225"/>
      <c r="E203" s="225"/>
      <c r="F203" s="225"/>
      <c r="G203" s="225"/>
      <c r="H203" s="225"/>
      <c r="I203" s="225"/>
      <c r="J203" s="225"/>
      <c r="K203" s="226">
        <v>0</v>
      </c>
      <c r="L203" s="227"/>
      <c r="M203" s="227"/>
      <c r="N203" s="226">
        <v>0</v>
      </c>
      <c r="O203" s="227"/>
      <c r="P203" s="227"/>
      <c r="Q203" s="227"/>
      <c r="R203" s="94" t="s">
        <v>162</v>
      </c>
      <c r="S203" s="46"/>
      <c r="T203" s="46"/>
      <c r="U203" s="46"/>
      <c r="V203" s="46"/>
      <c r="W203" s="46"/>
      <c r="X203" s="46"/>
    </row>
    <row r="204" spans="1:24" x14ac:dyDescent="0.3">
      <c r="A204" s="224" t="s">
        <v>263</v>
      </c>
      <c r="B204" s="225"/>
      <c r="C204" s="225"/>
      <c r="D204" s="225"/>
      <c r="E204" s="225"/>
      <c r="F204" s="225"/>
      <c r="G204" s="225"/>
      <c r="H204" s="225"/>
      <c r="I204" s="225"/>
      <c r="J204" s="225"/>
      <c r="K204" s="226">
        <v>0</v>
      </c>
      <c r="L204" s="227"/>
      <c r="M204" s="227"/>
      <c r="N204" s="226">
        <v>0</v>
      </c>
      <c r="O204" s="227"/>
      <c r="P204" s="227"/>
      <c r="Q204" s="227"/>
      <c r="R204" s="94" t="s">
        <v>162</v>
      </c>
      <c r="S204" s="46"/>
      <c r="T204" s="46"/>
      <c r="U204" s="46"/>
      <c r="V204" s="46"/>
      <c r="W204" s="46"/>
      <c r="X204" s="46"/>
    </row>
    <row r="205" spans="1:24" x14ac:dyDescent="0.3">
      <c r="A205" s="86" t="s">
        <v>167</v>
      </c>
      <c r="B205" s="86"/>
      <c r="C205" s="228" t="s">
        <v>4</v>
      </c>
      <c r="D205" s="229"/>
      <c r="E205" s="229"/>
      <c r="F205" s="229"/>
      <c r="G205" s="229"/>
      <c r="H205" s="229"/>
      <c r="I205" s="229"/>
      <c r="J205" s="229"/>
      <c r="K205" s="230">
        <v>0</v>
      </c>
      <c r="L205" s="231"/>
      <c r="M205" s="231"/>
      <c r="N205" s="230">
        <v>0</v>
      </c>
      <c r="O205" s="231"/>
      <c r="P205" s="231"/>
      <c r="Q205" s="231"/>
      <c r="R205" s="94" t="s">
        <v>162</v>
      </c>
      <c r="S205" s="46"/>
      <c r="T205" s="46"/>
      <c r="U205" s="46"/>
      <c r="V205" s="46"/>
      <c r="W205" s="46"/>
      <c r="X205" s="46"/>
    </row>
    <row r="206" spans="1:24" x14ac:dyDescent="0.3">
      <c r="A206" s="86" t="s">
        <v>207</v>
      </c>
      <c r="B206" s="86"/>
      <c r="C206" s="228" t="s">
        <v>5</v>
      </c>
      <c r="D206" s="229"/>
      <c r="E206" s="229"/>
      <c r="F206" s="229"/>
      <c r="G206" s="229"/>
      <c r="H206" s="229"/>
      <c r="I206" s="229"/>
      <c r="J206" s="229"/>
      <c r="K206" s="230">
        <v>0</v>
      </c>
      <c r="L206" s="231"/>
      <c r="M206" s="231"/>
      <c r="N206" s="230">
        <v>0</v>
      </c>
      <c r="O206" s="231"/>
      <c r="P206" s="231"/>
      <c r="Q206" s="231"/>
      <c r="R206" s="94" t="s">
        <v>162</v>
      </c>
      <c r="S206" s="46"/>
      <c r="T206" s="46"/>
      <c r="U206" s="46"/>
      <c r="V206" s="46"/>
      <c r="W206" s="46"/>
      <c r="X206" s="46"/>
    </row>
    <row r="207" spans="1:24" x14ac:dyDescent="0.3">
      <c r="A207" s="86" t="s">
        <v>208</v>
      </c>
      <c r="B207" s="86"/>
      <c r="C207" s="228" t="s">
        <v>35</v>
      </c>
      <c r="D207" s="229"/>
      <c r="E207" s="229"/>
      <c r="F207" s="229"/>
      <c r="G207" s="229"/>
      <c r="H207" s="229"/>
      <c r="I207" s="229"/>
      <c r="J207" s="229"/>
      <c r="K207" s="230">
        <v>0</v>
      </c>
      <c r="L207" s="231"/>
      <c r="M207" s="231"/>
      <c r="N207" s="230">
        <v>0</v>
      </c>
      <c r="O207" s="231"/>
      <c r="P207" s="231"/>
      <c r="Q207" s="231"/>
      <c r="R207" s="94" t="s">
        <v>162</v>
      </c>
      <c r="S207" s="46"/>
      <c r="T207" s="46"/>
      <c r="U207" s="46"/>
      <c r="V207" s="46"/>
      <c r="W207" s="46"/>
      <c r="X207" s="46"/>
    </row>
    <row r="208" spans="1:24" x14ac:dyDescent="0.3">
      <c r="A208" s="86" t="s">
        <v>209</v>
      </c>
      <c r="B208" s="86"/>
      <c r="C208" s="228" t="s">
        <v>36</v>
      </c>
      <c r="D208" s="229"/>
      <c r="E208" s="229"/>
      <c r="F208" s="229"/>
      <c r="G208" s="229"/>
      <c r="H208" s="229"/>
      <c r="I208" s="229"/>
      <c r="J208" s="229"/>
      <c r="K208" s="230">
        <v>0</v>
      </c>
      <c r="L208" s="231"/>
      <c r="M208" s="231"/>
      <c r="N208" s="230">
        <v>0</v>
      </c>
      <c r="O208" s="231"/>
      <c r="P208" s="231"/>
      <c r="Q208" s="231"/>
      <c r="R208" s="94" t="s">
        <v>162</v>
      </c>
      <c r="S208" s="46"/>
      <c r="T208" s="46"/>
      <c r="U208" s="46"/>
      <c r="V208" s="46"/>
      <c r="W208" s="46"/>
      <c r="X208" s="46"/>
    </row>
    <row r="209" spans="1:24" x14ac:dyDescent="0.3">
      <c r="A209" s="86" t="s">
        <v>210</v>
      </c>
      <c r="B209" s="86"/>
      <c r="C209" s="228" t="s">
        <v>87</v>
      </c>
      <c r="D209" s="229"/>
      <c r="E209" s="229"/>
      <c r="F209" s="229"/>
      <c r="G209" s="229"/>
      <c r="H209" s="229"/>
      <c r="I209" s="229"/>
      <c r="J209" s="229"/>
      <c r="K209" s="230">
        <v>0</v>
      </c>
      <c r="L209" s="231"/>
      <c r="M209" s="231"/>
      <c r="N209" s="230">
        <v>0</v>
      </c>
      <c r="O209" s="231"/>
      <c r="P209" s="231"/>
      <c r="Q209" s="231"/>
      <c r="R209" s="94" t="s">
        <v>162</v>
      </c>
      <c r="S209" s="46"/>
      <c r="T209" s="46"/>
      <c r="U209" s="46"/>
      <c r="V209" s="46"/>
      <c r="W209" s="46"/>
      <c r="X209" s="46"/>
    </row>
    <row r="210" spans="1:24" x14ac:dyDescent="0.3">
      <c r="A210" s="86" t="s">
        <v>211</v>
      </c>
      <c r="B210" s="86"/>
      <c r="C210" s="228" t="s">
        <v>87</v>
      </c>
      <c r="D210" s="229"/>
      <c r="E210" s="229"/>
      <c r="F210" s="229"/>
      <c r="G210" s="229"/>
      <c r="H210" s="229"/>
      <c r="I210" s="229"/>
      <c r="J210" s="229"/>
      <c r="K210" s="230">
        <v>0</v>
      </c>
      <c r="L210" s="231"/>
      <c r="M210" s="231"/>
      <c r="N210" s="230">
        <v>0</v>
      </c>
      <c r="O210" s="231"/>
      <c r="P210" s="231"/>
      <c r="Q210" s="231"/>
      <c r="R210" s="94" t="s">
        <v>162</v>
      </c>
      <c r="S210" s="46"/>
      <c r="T210" s="46"/>
      <c r="U210" s="46"/>
      <c r="V210" s="46"/>
      <c r="W210" s="46"/>
      <c r="X210" s="46"/>
    </row>
    <row r="211" spans="1:24" x14ac:dyDescent="0.3">
      <c r="A211" s="86" t="s">
        <v>212</v>
      </c>
      <c r="B211" s="86"/>
      <c r="C211" s="228" t="s">
        <v>88</v>
      </c>
      <c r="D211" s="229"/>
      <c r="E211" s="229"/>
      <c r="F211" s="229"/>
      <c r="G211" s="229"/>
      <c r="H211" s="229"/>
      <c r="I211" s="229"/>
      <c r="J211" s="229"/>
      <c r="K211" s="230">
        <v>0</v>
      </c>
      <c r="L211" s="231"/>
      <c r="M211" s="231"/>
      <c r="N211" s="230">
        <v>0</v>
      </c>
      <c r="O211" s="231"/>
      <c r="P211" s="231"/>
      <c r="Q211" s="231"/>
      <c r="R211" s="94" t="s">
        <v>162</v>
      </c>
      <c r="S211" s="46"/>
      <c r="T211" s="46"/>
      <c r="U211" s="46"/>
      <c r="V211" s="46"/>
      <c r="W211" s="46"/>
      <c r="X211" s="46"/>
    </row>
    <row r="212" spans="1:24" x14ac:dyDescent="0.3">
      <c r="A212" s="86" t="s">
        <v>213</v>
      </c>
      <c r="B212" s="86"/>
      <c r="C212" s="228" t="s">
        <v>89</v>
      </c>
      <c r="D212" s="229"/>
      <c r="E212" s="229"/>
      <c r="F212" s="229"/>
      <c r="G212" s="229"/>
      <c r="H212" s="229"/>
      <c r="I212" s="229"/>
      <c r="J212" s="229"/>
      <c r="K212" s="230">
        <v>0</v>
      </c>
      <c r="L212" s="231"/>
      <c r="M212" s="231"/>
      <c r="N212" s="230">
        <v>0</v>
      </c>
      <c r="O212" s="231"/>
      <c r="P212" s="231"/>
      <c r="Q212" s="231"/>
      <c r="R212" s="94" t="s">
        <v>162</v>
      </c>
      <c r="S212" s="46"/>
      <c r="T212" s="46"/>
      <c r="U212" s="46"/>
      <c r="V212" s="46"/>
      <c r="W212" s="46"/>
      <c r="X212" s="46"/>
    </row>
    <row r="213" spans="1:24" x14ac:dyDescent="0.3">
      <c r="A213" s="86" t="s">
        <v>168</v>
      </c>
      <c r="B213" s="86"/>
      <c r="C213" s="228" t="s">
        <v>11</v>
      </c>
      <c r="D213" s="229"/>
      <c r="E213" s="229"/>
      <c r="F213" s="229"/>
      <c r="G213" s="229"/>
      <c r="H213" s="229"/>
      <c r="I213" s="229"/>
      <c r="J213" s="229"/>
      <c r="K213" s="230">
        <v>0</v>
      </c>
      <c r="L213" s="231"/>
      <c r="M213" s="231"/>
      <c r="N213" s="230">
        <v>0</v>
      </c>
      <c r="O213" s="231"/>
      <c r="P213" s="231"/>
      <c r="Q213" s="231"/>
      <c r="R213" s="94" t="s">
        <v>162</v>
      </c>
      <c r="S213" s="46"/>
      <c r="T213" s="46"/>
      <c r="U213" s="46"/>
      <c r="V213" s="46"/>
      <c r="W213" s="46"/>
      <c r="X213" s="46"/>
    </row>
    <row r="214" spans="1:24" x14ac:dyDescent="0.3">
      <c r="A214" s="86" t="s">
        <v>169</v>
      </c>
      <c r="B214" s="86"/>
      <c r="C214" s="228" t="s">
        <v>37</v>
      </c>
      <c r="D214" s="229"/>
      <c r="E214" s="229"/>
      <c r="F214" s="229"/>
      <c r="G214" s="229"/>
      <c r="H214" s="229"/>
      <c r="I214" s="229"/>
      <c r="J214" s="229"/>
      <c r="K214" s="230">
        <v>0</v>
      </c>
      <c r="L214" s="231"/>
      <c r="M214" s="231"/>
      <c r="N214" s="230">
        <v>0</v>
      </c>
      <c r="O214" s="231"/>
      <c r="P214" s="231"/>
      <c r="Q214" s="231"/>
      <c r="R214" s="94" t="s">
        <v>162</v>
      </c>
      <c r="S214" s="46"/>
      <c r="T214" s="46"/>
      <c r="U214" s="46"/>
      <c r="V214" s="46"/>
      <c r="W214" s="46"/>
      <c r="X214" s="46"/>
    </row>
    <row r="215" spans="1:24" x14ac:dyDescent="0.3">
      <c r="A215" s="86" t="s">
        <v>170</v>
      </c>
      <c r="B215" s="86"/>
      <c r="C215" s="228" t="s">
        <v>38</v>
      </c>
      <c r="D215" s="229"/>
      <c r="E215" s="229"/>
      <c r="F215" s="229"/>
      <c r="G215" s="229"/>
      <c r="H215" s="229"/>
      <c r="I215" s="229"/>
      <c r="J215" s="229"/>
      <c r="K215" s="230">
        <v>0</v>
      </c>
      <c r="L215" s="231"/>
      <c r="M215" s="231"/>
      <c r="N215" s="230">
        <v>0</v>
      </c>
      <c r="O215" s="231"/>
      <c r="P215" s="231"/>
      <c r="Q215" s="231"/>
      <c r="R215" s="94" t="s">
        <v>162</v>
      </c>
      <c r="S215" s="46"/>
      <c r="T215" s="46"/>
      <c r="U215" s="46"/>
      <c r="V215" s="46"/>
      <c r="W215" s="46"/>
      <c r="X215" s="46"/>
    </row>
    <row r="216" spans="1:24" x14ac:dyDescent="0.3">
      <c r="A216" s="86" t="s">
        <v>90</v>
      </c>
      <c r="B216" s="86"/>
      <c r="C216" s="228" t="s">
        <v>91</v>
      </c>
      <c r="D216" s="229"/>
      <c r="E216" s="229"/>
      <c r="F216" s="229"/>
      <c r="G216" s="229"/>
      <c r="H216" s="229"/>
      <c r="I216" s="229"/>
      <c r="J216" s="229"/>
      <c r="K216" s="230">
        <v>0</v>
      </c>
      <c r="L216" s="231"/>
      <c r="M216" s="231"/>
      <c r="N216" s="230">
        <v>0</v>
      </c>
      <c r="O216" s="231"/>
      <c r="P216" s="231"/>
      <c r="Q216" s="231"/>
      <c r="R216" s="94" t="s">
        <v>162</v>
      </c>
      <c r="S216" s="46"/>
      <c r="T216" s="46"/>
      <c r="U216" s="46"/>
      <c r="V216" s="46"/>
      <c r="W216" s="46"/>
      <c r="X216" s="46"/>
    </row>
    <row r="217" spans="1:24" x14ac:dyDescent="0.3">
      <c r="A217" s="224" t="s">
        <v>217</v>
      </c>
      <c r="B217" s="225"/>
      <c r="C217" s="225"/>
      <c r="D217" s="225"/>
      <c r="E217" s="225"/>
      <c r="F217" s="225"/>
      <c r="G217" s="225"/>
      <c r="H217" s="225"/>
      <c r="I217" s="225"/>
      <c r="J217" s="225"/>
      <c r="K217" s="226">
        <v>21700</v>
      </c>
      <c r="L217" s="227"/>
      <c r="M217" s="227"/>
      <c r="N217" s="226">
        <v>7435.51</v>
      </c>
      <c r="O217" s="227"/>
      <c r="P217" s="227"/>
      <c r="Q217" s="227"/>
      <c r="R217" s="94">
        <f t="shared" si="3"/>
        <v>0.34265023041474657</v>
      </c>
      <c r="S217" s="46"/>
      <c r="T217" s="46"/>
      <c r="U217" s="46"/>
      <c r="V217" s="46"/>
      <c r="W217" s="46"/>
      <c r="X217" s="46"/>
    </row>
    <row r="218" spans="1:24" x14ac:dyDescent="0.3">
      <c r="A218" s="224" t="s">
        <v>166</v>
      </c>
      <c r="B218" s="225"/>
      <c r="C218" s="225"/>
      <c r="D218" s="225"/>
      <c r="E218" s="225"/>
      <c r="F218" s="225"/>
      <c r="G218" s="225"/>
      <c r="H218" s="225"/>
      <c r="I218" s="225"/>
      <c r="J218" s="225"/>
      <c r="K218" s="226">
        <v>6500</v>
      </c>
      <c r="L218" s="227"/>
      <c r="M218" s="227"/>
      <c r="N218" s="226">
        <v>0</v>
      </c>
      <c r="O218" s="227"/>
      <c r="P218" s="227"/>
      <c r="Q218" s="227"/>
      <c r="R218" s="94">
        <f t="shared" si="3"/>
        <v>0</v>
      </c>
      <c r="S218" s="46"/>
      <c r="T218" s="46"/>
      <c r="U218" s="46"/>
      <c r="V218" s="46"/>
      <c r="W218" s="46"/>
      <c r="X218" s="46"/>
    </row>
    <row r="219" spans="1:24" x14ac:dyDescent="0.3">
      <c r="A219" s="224" t="s">
        <v>263</v>
      </c>
      <c r="B219" s="225"/>
      <c r="C219" s="225"/>
      <c r="D219" s="225"/>
      <c r="E219" s="225"/>
      <c r="F219" s="225"/>
      <c r="G219" s="225"/>
      <c r="H219" s="225"/>
      <c r="I219" s="225"/>
      <c r="J219" s="225"/>
      <c r="K219" s="226">
        <v>6500</v>
      </c>
      <c r="L219" s="227"/>
      <c r="M219" s="227"/>
      <c r="N219" s="226">
        <v>0</v>
      </c>
      <c r="O219" s="227"/>
      <c r="P219" s="227"/>
      <c r="Q219" s="227"/>
      <c r="R219" s="94">
        <f t="shared" si="3"/>
        <v>0</v>
      </c>
      <c r="S219" s="46"/>
      <c r="T219" s="46"/>
      <c r="U219" s="46"/>
      <c r="V219" s="46"/>
      <c r="W219" s="46"/>
      <c r="X219" s="46"/>
    </row>
    <row r="220" spans="1:24" x14ac:dyDescent="0.3">
      <c r="A220" s="86" t="s">
        <v>167</v>
      </c>
      <c r="B220" s="86"/>
      <c r="C220" s="228" t="s">
        <v>4</v>
      </c>
      <c r="D220" s="229"/>
      <c r="E220" s="229"/>
      <c r="F220" s="229"/>
      <c r="G220" s="229"/>
      <c r="H220" s="229"/>
      <c r="I220" s="229"/>
      <c r="J220" s="229"/>
      <c r="K220" s="230">
        <v>6500</v>
      </c>
      <c r="L220" s="231"/>
      <c r="M220" s="231"/>
      <c r="N220" s="230">
        <v>0</v>
      </c>
      <c r="O220" s="231"/>
      <c r="P220" s="231"/>
      <c r="Q220" s="231"/>
      <c r="R220" s="94">
        <f t="shared" si="3"/>
        <v>0</v>
      </c>
      <c r="S220" s="46"/>
      <c r="T220" s="46"/>
      <c r="U220" s="46"/>
      <c r="V220" s="46"/>
      <c r="W220" s="46"/>
      <c r="X220" s="46"/>
    </row>
    <row r="221" spans="1:24" x14ac:dyDescent="0.3">
      <c r="A221" s="86" t="s">
        <v>168</v>
      </c>
      <c r="B221" s="86"/>
      <c r="C221" s="228" t="s">
        <v>11</v>
      </c>
      <c r="D221" s="229"/>
      <c r="E221" s="229"/>
      <c r="F221" s="229"/>
      <c r="G221" s="229"/>
      <c r="H221" s="229"/>
      <c r="I221" s="229"/>
      <c r="J221" s="229"/>
      <c r="K221" s="230">
        <v>6500</v>
      </c>
      <c r="L221" s="231"/>
      <c r="M221" s="231"/>
      <c r="N221" s="230">
        <v>0</v>
      </c>
      <c r="O221" s="231"/>
      <c r="P221" s="231"/>
      <c r="Q221" s="231"/>
      <c r="R221" s="94">
        <f t="shared" si="3"/>
        <v>0</v>
      </c>
      <c r="S221" s="46"/>
      <c r="T221" s="46"/>
      <c r="U221" s="46"/>
      <c r="V221" s="46"/>
      <c r="W221" s="46"/>
      <c r="X221" s="46"/>
    </row>
    <row r="222" spans="1:24" x14ac:dyDescent="0.3">
      <c r="A222" s="86" t="s">
        <v>171</v>
      </c>
      <c r="B222" s="86"/>
      <c r="C222" s="228" t="s">
        <v>96</v>
      </c>
      <c r="D222" s="229"/>
      <c r="E222" s="229"/>
      <c r="F222" s="229"/>
      <c r="G222" s="229"/>
      <c r="H222" s="229"/>
      <c r="I222" s="229"/>
      <c r="J222" s="229"/>
      <c r="K222" s="230">
        <v>6500</v>
      </c>
      <c r="L222" s="231"/>
      <c r="M222" s="231"/>
      <c r="N222" s="230">
        <v>0</v>
      </c>
      <c r="O222" s="231"/>
      <c r="P222" s="231"/>
      <c r="Q222" s="231"/>
      <c r="R222" s="94">
        <f t="shared" si="3"/>
        <v>0</v>
      </c>
      <c r="S222" s="46"/>
      <c r="T222" s="46"/>
      <c r="U222" s="46"/>
      <c r="V222" s="46"/>
      <c r="W222" s="46"/>
      <c r="X222" s="46"/>
    </row>
    <row r="223" spans="1:24" x14ac:dyDescent="0.3">
      <c r="A223" s="86" t="s">
        <v>99</v>
      </c>
      <c r="B223" s="86"/>
      <c r="C223" s="228" t="s">
        <v>100</v>
      </c>
      <c r="D223" s="229"/>
      <c r="E223" s="229"/>
      <c r="F223" s="229"/>
      <c r="G223" s="229"/>
      <c r="H223" s="229"/>
      <c r="I223" s="229"/>
      <c r="J223" s="229"/>
      <c r="K223" s="230">
        <v>6500</v>
      </c>
      <c r="L223" s="231"/>
      <c r="M223" s="231"/>
      <c r="N223" s="230">
        <v>0</v>
      </c>
      <c r="O223" s="231"/>
      <c r="P223" s="231"/>
      <c r="Q223" s="231"/>
      <c r="R223" s="94">
        <f t="shared" si="3"/>
        <v>0</v>
      </c>
      <c r="S223" s="46"/>
      <c r="T223" s="46"/>
      <c r="U223" s="46"/>
      <c r="V223" s="46"/>
      <c r="W223" s="46"/>
      <c r="X223" s="46"/>
    </row>
    <row r="224" spans="1:24" x14ac:dyDescent="0.3">
      <c r="A224" s="224" t="s">
        <v>188</v>
      </c>
      <c r="B224" s="225"/>
      <c r="C224" s="225"/>
      <c r="D224" s="225"/>
      <c r="E224" s="225"/>
      <c r="F224" s="225"/>
      <c r="G224" s="225"/>
      <c r="H224" s="225"/>
      <c r="I224" s="225"/>
      <c r="J224" s="225"/>
      <c r="K224" s="226">
        <v>15200</v>
      </c>
      <c r="L224" s="227"/>
      <c r="M224" s="227"/>
      <c r="N224" s="226">
        <v>7435.51</v>
      </c>
      <c r="O224" s="227"/>
      <c r="P224" s="227"/>
      <c r="Q224" s="227"/>
      <c r="R224" s="94">
        <f t="shared" si="3"/>
        <v>0.48917828947368425</v>
      </c>
      <c r="S224" s="46"/>
      <c r="T224" s="46"/>
      <c r="U224" s="46"/>
      <c r="V224" s="46"/>
      <c r="W224" s="46"/>
      <c r="X224" s="46"/>
    </row>
    <row r="225" spans="1:24" x14ac:dyDescent="0.3">
      <c r="A225" s="224" t="s">
        <v>189</v>
      </c>
      <c r="B225" s="225"/>
      <c r="C225" s="225"/>
      <c r="D225" s="225"/>
      <c r="E225" s="225"/>
      <c r="F225" s="225"/>
      <c r="G225" s="225"/>
      <c r="H225" s="225"/>
      <c r="I225" s="225"/>
      <c r="J225" s="225"/>
      <c r="K225" s="226">
        <v>15200</v>
      </c>
      <c r="L225" s="227"/>
      <c r="M225" s="227"/>
      <c r="N225" s="226">
        <v>7435.51</v>
      </c>
      <c r="O225" s="227"/>
      <c r="P225" s="227"/>
      <c r="Q225" s="227"/>
      <c r="R225" s="94">
        <f t="shared" si="3"/>
        <v>0.48917828947368425</v>
      </c>
      <c r="S225" s="46"/>
      <c r="T225" s="46"/>
      <c r="U225" s="46"/>
      <c r="V225" s="46"/>
      <c r="W225" s="46"/>
      <c r="X225" s="46"/>
    </row>
    <row r="226" spans="1:24" x14ac:dyDescent="0.3">
      <c r="A226" s="86" t="s">
        <v>167</v>
      </c>
      <c r="B226" s="86"/>
      <c r="C226" s="228" t="s">
        <v>4</v>
      </c>
      <c r="D226" s="229"/>
      <c r="E226" s="229"/>
      <c r="F226" s="229"/>
      <c r="G226" s="229"/>
      <c r="H226" s="229"/>
      <c r="I226" s="229"/>
      <c r="J226" s="229"/>
      <c r="K226" s="230">
        <v>15200</v>
      </c>
      <c r="L226" s="231"/>
      <c r="M226" s="231"/>
      <c r="N226" s="230">
        <v>7435.51</v>
      </c>
      <c r="O226" s="231"/>
      <c r="P226" s="231"/>
      <c r="Q226" s="231"/>
      <c r="R226" s="94">
        <f t="shared" si="3"/>
        <v>0.48917828947368425</v>
      </c>
      <c r="S226" s="46"/>
      <c r="T226" s="46"/>
      <c r="U226" s="46"/>
      <c r="V226" s="46"/>
      <c r="W226" s="46"/>
      <c r="X226" s="46"/>
    </row>
    <row r="227" spans="1:24" x14ac:dyDescent="0.3">
      <c r="A227" s="86" t="s">
        <v>168</v>
      </c>
      <c r="B227" s="86"/>
      <c r="C227" s="228" t="s">
        <v>11</v>
      </c>
      <c r="D227" s="229"/>
      <c r="E227" s="229"/>
      <c r="F227" s="229"/>
      <c r="G227" s="229"/>
      <c r="H227" s="229"/>
      <c r="I227" s="229"/>
      <c r="J227" s="229"/>
      <c r="K227" s="230">
        <v>15200</v>
      </c>
      <c r="L227" s="231"/>
      <c r="M227" s="231"/>
      <c r="N227" s="230">
        <v>7435.51</v>
      </c>
      <c r="O227" s="231"/>
      <c r="P227" s="231"/>
      <c r="Q227" s="231"/>
      <c r="R227" s="94">
        <f t="shared" si="3"/>
        <v>0.48917828947368425</v>
      </c>
      <c r="S227" s="46"/>
      <c r="T227" s="46"/>
      <c r="U227" s="46"/>
      <c r="V227" s="46"/>
      <c r="W227" s="46"/>
      <c r="X227" s="46"/>
    </row>
    <row r="228" spans="1:24" x14ac:dyDescent="0.3">
      <c r="A228" s="86" t="s">
        <v>171</v>
      </c>
      <c r="B228" s="86"/>
      <c r="C228" s="228" t="s">
        <v>96</v>
      </c>
      <c r="D228" s="229"/>
      <c r="E228" s="229"/>
      <c r="F228" s="229"/>
      <c r="G228" s="229"/>
      <c r="H228" s="229"/>
      <c r="I228" s="229"/>
      <c r="J228" s="229"/>
      <c r="K228" s="230">
        <v>15200</v>
      </c>
      <c r="L228" s="231"/>
      <c r="M228" s="231"/>
      <c r="N228" s="230">
        <v>7435.51</v>
      </c>
      <c r="O228" s="231"/>
      <c r="P228" s="231"/>
      <c r="Q228" s="231"/>
      <c r="R228" s="94">
        <f t="shared" si="3"/>
        <v>0.48917828947368425</v>
      </c>
      <c r="S228" s="46"/>
      <c r="T228" s="46"/>
      <c r="U228" s="46"/>
      <c r="V228" s="46"/>
      <c r="W228" s="46"/>
      <c r="X228" s="46"/>
    </row>
    <row r="229" spans="1:24" x14ac:dyDescent="0.3">
      <c r="A229" s="86" t="s">
        <v>99</v>
      </c>
      <c r="B229" s="86"/>
      <c r="C229" s="228" t="s">
        <v>100</v>
      </c>
      <c r="D229" s="229"/>
      <c r="E229" s="229"/>
      <c r="F229" s="229"/>
      <c r="G229" s="229"/>
      <c r="H229" s="229"/>
      <c r="I229" s="229"/>
      <c r="J229" s="229"/>
      <c r="K229" s="230">
        <v>15200</v>
      </c>
      <c r="L229" s="231"/>
      <c r="M229" s="231"/>
      <c r="N229" s="230">
        <v>7435.51</v>
      </c>
      <c r="O229" s="231"/>
      <c r="P229" s="231"/>
      <c r="Q229" s="231"/>
      <c r="R229" s="94">
        <f t="shared" si="3"/>
        <v>0.48917828947368425</v>
      </c>
      <c r="S229" s="46"/>
      <c r="T229" s="46"/>
      <c r="U229" s="46"/>
      <c r="V229" s="46"/>
      <c r="W229" s="46"/>
      <c r="X229" s="46"/>
    </row>
    <row r="230" spans="1:24" x14ac:dyDescent="0.3">
      <c r="A230" s="224" t="s">
        <v>218</v>
      </c>
      <c r="B230" s="225"/>
      <c r="C230" s="225"/>
      <c r="D230" s="225"/>
      <c r="E230" s="225"/>
      <c r="F230" s="225"/>
      <c r="G230" s="225"/>
      <c r="H230" s="225"/>
      <c r="I230" s="225"/>
      <c r="J230" s="225"/>
      <c r="K230" s="226">
        <v>0</v>
      </c>
      <c r="L230" s="227"/>
      <c r="M230" s="227"/>
      <c r="N230" s="226">
        <v>0</v>
      </c>
      <c r="O230" s="227"/>
      <c r="P230" s="227"/>
      <c r="Q230" s="227"/>
      <c r="R230" s="94" t="s">
        <v>162</v>
      </c>
      <c r="S230" s="46"/>
      <c r="T230" s="46"/>
      <c r="U230" s="46"/>
      <c r="V230" s="46"/>
      <c r="W230" s="46"/>
      <c r="X230" s="46"/>
    </row>
    <row r="231" spans="1:24" x14ac:dyDescent="0.3">
      <c r="A231" s="224" t="s">
        <v>166</v>
      </c>
      <c r="B231" s="225"/>
      <c r="C231" s="225"/>
      <c r="D231" s="225"/>
      <c r="E231" s="225"/>
      <c r="F231" s="225"/>
      <c r="G231" s="225"/>
      <c r="H231" s="225"/>
      <c r="I231" s="225"/>
      <c r="J231" s="225"/>
      <c r="K231" s="226">
        <v>0</v>
      </c>
      <c r="L231" s="227"/>
      <c r="M231" s="227"/>
      <c r="N231" s="226">
        <v>0</v>
      </c>
      <c r="O231" s="227"/>
      <c r="P231" s="227"/>
      <c r="Q231" s="227"/>
      <c r="R231" s="94" t="s">
        <v>162</v>
      </c>
      <c r="S231" s="46"/>
      <c r="T231" s="46"/>
      <c r="U231" s="46"/>
      <c r="V231" s="46"/>
      <c r="W231" s="46"/>
      <c r="X231" s="46"/>
    </row>
    <row r="232" spans="1:24" x14ac:dyDescent="0.3">
      <c r="A232" s="224" t="s">
        <v>263</v>
      </c>
      <c r="B232" s="225"/>
      <c r="C232" s="225"/>
      <c r="D232" s="225"/>
      <c r="E232" s="225"/>
      <c r="F232" s="225"/>
      <c r="G232" s="225"/>
      <c r="H232" s="225"/>
      <c r="I232" s="225"/>
      <c r="J232" s="225"/>
      <c r="K232" s="226">
        <v>0</v>
      </c>
      <c r="L232" s="227"/>
      <c r="M232" s="227"/>
      <c r="N232" s="226">
        <v>0</v>
      </c>
      <c r="O232" s="227"/>
      <c r="P232" s="227"/>
      <c r="Q232" s="227"/>
      <c r="R232" s="94" t="s">
        <v>162</v>
      </c>
      <c r="S232" s="46"/>
      <c r="T232" s="46"/>
      <c r="U232" s="46"/>
      <c r="V232" s="46"/>
      <c r="W232" s="46"/>
      <c r="X232" s="46"/>
    </row>
    <row r="233" spans="1:24" x14ac:dyDescent="0.3">
      <c r="A233" s="86" t="s">
        <v>167</v>
      </c>
      <c r="B233" s="86"/>
      <c r="C233" s="228" t="s">
        <v>4</v>
      </c>
      <c r="D233" s="229"/>
      <c r="E233" s="229"/>
      <c r="F233" s="229"/>
      <c r="G233" s="229"/>
      <c r="H233" s="229"/>
      <c r="I233" s="229"/>
      <c r="J233" s="229"/>
      <c r="K233" s="230">
        <v>0</v>
      </c>
      <c r="L233" s="231"/>
      <c r="M233" s="231"/>
      <c r="N233" s="230">
        <v>0</v>
      </c>
      <c r="O233" s="231"/>
      <c r="P233" s="231"/>
      <c r="Q233" s="231"/>
      <c r="R233" s="94" t="s">
        <v>162</v>
      </c>
      <c r="S233" s="46"/>
      <c r="T233" s="46"/>
      <c r="U233" s="46"/>
      <c r="V233" s="46"/>
      <c r="W233" s="46"/>
      <c r="X233" s="46"/>
    </row>
    <row r="234" spans="1:24" x14ac:dyDescent="0.3">
      <c r="A234" s="86" t="s">
        <v>207</v>
      </c>
      <c r="B234" s="86"/>
      <c r="C234" s="228" t="s">
        <v>5</v>
      </c>
      <c r="D234" s="229"/>
      <c r="E234" s="229"/>
      <c r="F234" s="229"/>
      <c r="G234" s="229"/>
      <c r="H234" s="229"/>
      <c r="I234" s="229"/>
      <c r="J234" s="229"/>
      <c r="K234" s="230">
        <v>0</v>
      </c>
      <c r="L234" s="231"/>
      <c r="M234" s="231"/>
      <c r="N234" s="230">
        <v>0</v>
      </c>
      <c r="O234" s="231"/>
      <c r="P234" s="231"/>
      <c r="Q234" s="231"/>
      <c r="R234" s="94" t="s">
        <v>162</v>
      </c>
      <c r="S234" s="46"/>
      <c r="T234" s="46"/>
      <c r="U234" s="46"/>
      <c r="V234" s="46"/>
      <c r="W234" s="46"/>
      <c r="X234" s="46"/>
    </row>
    <row r="235" spans="1:24" x14ac:dyDescent="0.3">
      <c r="A235" s="86" t="s">
        <v>208</v>
      </c>
      <c r="B235" s="86"/>
      <c r="C235" s="228" t="s">
        <v>35</v>
      </c>
      <c r="D235" s="229"/>
      <c r="E235" s="229"/>
      <c r="F235" s="229"/>
      <c r="G235" s="229"/>
      <c r="H235" s="229"/>
      <c r="I235" s="229"/>
      <c r="J235" s="229"/>
      <c r="K235" s="230">
        <v>0</v>
      </c>
      <c r="L235" s="231"/>
      <c r="M235" s="231"/>
      <c r="N235" s="230">
        <v>0</v>
      </c>
      <c r="O235" s="231"/>
      <c r="P235" s="231"/>
      <c r="Q235" s="231"/>
      <c r="R235" s="94" t="s">
        <v>162</v>
      </c>
      <c r="S235" s="46"/>
      <c r="T235" s="46"/>
      <c r="U235" s="46"/>
      <c r="V235" s="46"/>
      <c r="W235" s="46"/>
      <c r="X235" s="46"/>
    </row>
    <row r="236" spans="1:24" x14ac:dyDescent="0.3">
      <c r="A236" s="86" t="s">
        <v>209</v>
      </c>
      <c r="B236" s="86"/>
      <c r="C236" s="228" t="s">
        <v>36</v>
      </c>
      <c r="D236" s="229"/>
      <c r="E236" s="229"/>
      <c r="F236" s="229"/>
      <c r="G236" s="229"/>
      <c r="H236" s="229"/>
      <c r="I236" s="229"/>
      <c r="J236" s="229"/>
      <c r="K236" s="230">
        <v>0</v>
      </c>
      <c r="L236" s="231"/>
      <c r="M236" s="231"/>
      <c r="N236" s="230">
        <v>0</v>
      </c>
      <c r="O236" s="231"/>
      <c r="P236" s="231"/>
      <c r="Q236" s="231"/>
      <c r="R236" s="94" t="s">
        <v>162</v>
      </c>
      <c r="S236" s="46"/>
      <c r="T236" s="46"/>
      <c r="U236" s="46"/>
      <c r="V236" s="46"/>
      <c r="W236" s="46"/>
      <c r="X236" s="46"/>
    </row>
    <row r="237" spans="1:24" x14ac:dyDescent="0.3">
      <c r="A237" s="86" t="s">
        <v>210</v>
      </c>
      <c r="B237" s="86"/>
      <c r="C237" s="228" t="s">
        <v>87</v>
      </c>
      <c r="D237" s="229"/>
      <c r="E237" s="229"/>
      <c r="F237" s="229"/>
      <c r="G237" s="229"/>
      <c r="H237" s="229"/>
      <c r="I237" s="229"/>
      <c r="J237" s="229"/>
      <c r="K237" s="230">
        <v>0</v>
      </c>
      <c r="L237" s="231"/>
      <c r="M237" s="231"/>
      <c r="N237" s="230">
        <v>0</v>
      </c>
      <c r="O237" s="231"/>
      <c r="P237" s="231"/>
      <c r="Q237" s="231"/>
      <c r="R237" s="94" t="s">
        <v>162</v>
      </c>
      <c r="S237" s="46"/>
      <c r="T237" s="46"/>
      <c r="U237" s="46"/>
      <c r="V237" s="46"/>
      <c r="W237" s="46"/>
      <c r="X237" s="46"/>
    </row>
    <row r="238" spans="1:24" x14ac:dyDescent="0.3">
      <c r="A238" s="86" t="s">
        <v>211</v>
      </c>
      <c r="B238" s="86"/>
      <c r="C238" s="228" t="s">
        <v>87</v>
      </c>
      <c r="D238" s="229"/>
      <c r="E238" s="229"/>
      <c r="F238" s="229"/>
      <c r="G238" s="229"/>
      <c r="H238" s="229"/>
      <c r="I238" s="229"/>
      <c r="J238" s="229"/>
      <c r="K238" s="230">
        <v>0</v>
      </c>
      <c r="L238" s="231"/>
      <c r="M238" s="231"/>
      <c r="N238" s="230">
        <v>0</v>
      </c>
      <c r="O238" s="231"/>
      <c r="P238" s="231"/>
      <c r="Q238" s="231"/>
      <c r="R238" s="94" t="s">
        <v>162</v>
      </c>
      <c r="S238" s="46"/>
      <c r="T238" s="46"/>
      <c r="U238" s="46"/>
      <c r="V238" s="46"/>
      <c r="W238" s="46"/>
      <c r="X238" s="46"/>
    </row>
    <row r="239" spans="1:24" x14ac:dyDescent="0.3">
      <c r="A239" s="86" t="s">
        <v>212</v>
      </c>
      <c r="B239" s="86"/>
      <c r="C239" s="228" t="s">
        <v>88</v>
      </c>
      <c r="D239" s="229"/>
      <c r="E239" s="229"/>
      <c r="F239" s="229"/>
      <c r="G239" s="229"/>
      <c r="H239" s="229"/>
      <c r="I239" s="229"/>
      <c r="J239" s="229"/>
      <c r="K239" s="230">
        <v>0</v>
      </c>
      <c r="L239" s="231"/>
      <c r="M239" s="231"/>
      <c r="N239" s="230">
        <v>0</v>
      </c>
      <c r="O239" s="231"/>
      <c r="P239" s="231"/>
      <c r="Q239" s="231"/>
      <c r="R239" s="94" t="s">
        <v>162</v>
      </c>
      <c r="S239" s="46"/>
      <c r="T239" s="46"/>
      <c r="U239" s="46"/>
      <c r="V239" s="46"/>
      <c r="W239" s="46"/>
      <c r="X239" s="46"/>
    </row>
    <row r="240" spans="1:24" x14ac:dyDescent="0.3">
      <c r="A240" s="86" t="s">
        <v>213</v>
      </c>
      <c r="B240" s="86"/>
      <c r="C240" s="228" t="s">
        <v>89</v>
      </c>
      <c r="D240" s="229"/>
      <c r="E240" s="229"/>
      <c r="F240" s="229"/>
      <c r="G240" s="229"/>
      <c r="H240" s="229"/>
      <c r="I240" s="229"/>
      <c r="J240" s="229"/>
      <c r="K240" s="230">
        <v>0</v>
      </c>
      <c r="L240" s="231"/>
      <c r="M240" s="231"/>
      <c r="N240" s="230">
        <v>0</v>
      </c>
      <c r="O240" s="231"/>
      <c r="P240" s="231"/>
      <c r="Q240" s="231"/>
      <c r="R240" s="94" t="s">
        <v>162</v>
      </c>
      <c r="S240" s="46"/>
      <c r="T240" s="46"/>
      <c r="U240" s="46"/>
      <c r="V240" s="46"/>
      <c r="W240" s="46"/>
      <c r="X240" s="46"/>
    </row>
    <row r="241" spans="1:24" x14ac:dyDescent="0.3">
      <c r="A241" s="86" t="s">
        <v>168</v>
      </c>
      <c r="B241" s="86"/>
      <c r="C241" s="228" t="s">
        <v>11</v>
      </c>
      <c r="D241" s="229"/>
      <c r="E241" s="229"/>
      <c r="F241" s="229"/>
      <c r="G241" s="229"/>
      <c r="H241" s="229"/>
      <c r="I241" s="229"/>
      <c r="J241" s="229"/>
      <c r="K241" s="230">
        <v>0</v>
      </c>
      <c r="L241" s="231"/>
      <c r="M241" s="231"/>
      <c r="N241" s="230">
        <v>0</v>
      </c>
      <c r="O241" s="231"/>
      <c r="P241" s="231"/>
      <c r="Q241" s="231"/>
      <c r="R241" s="94" t="s">
        <v>162</v>
      </c>
      <c r="S241" s="46"/>
      <c r="T241" s="46"/>
      <c r="U241" s="46"/>
      <c r="V241" s="46"/>
      <c r="W241" s="46"/>
      <c r="X241" s="46"/>
    </row>
    <row r="242" spans="1:24" x14ac:dyDescent="0.3">
      <c r="A242" s="86" t="s">
        <v>169</v>
      </c>
      <c r="B242" s="86"/>
      <c r="C242" s="228" t="s">
        <v>37</v>
      </c>
      <c r="D242" s="229"/>
      <c r="E242" s="229"/>
      <c r="F242" s="229"/>
      <c r="G242" s="229"/>
      <c r="H242" s="229"/>
      <c r="I242" s="229"/>
      <c r="J242" s="229"/>
      <c r="K242" s="230">
        <v>0</v>
      </c>
      <c r="L242" s="231"/>
      <c r="M242" s="231"/>
      <c r="N242" s="230">
        <v>0</v>
      </c>
      <c r="O242" s="231"/>
      <c r="P242" s="231"/>
      <c r="Q242" s="231"/>
      <c r="R242" s="94" t="s">
        <v>162</v>
      </c>
      <c r="S242" s="46"/>
      <c r="T242" s="46"/>
      <c r="U242" s="46"/>
      <c r="V242" s="46"/>
      <c r="W242" s="46"/>
      <c r="X242" s="46"/>
    </row>
    <row r="243" spans="1:24" x14ac:dyDescent="0.3">
      <c r="A243" s="86" t="s">
        <v>170</v>
      </c>
      <c r="B243" s="86"/>
      <c r="C243" s="228" t="s">
        <v>38</v>
      </c>
      <c r="D243" s="229"/>
      <c r="E243" s="229"/>
      <c r="F243" s="229"/>
      <c r="G243" s="229"/>
      <c r="H243" s="229"/>
      <c r="I243" s="229"/>
      <c r="J243" s="229"/>
      <c r="K243" s="230">
        <v>0</v>
      </c>
      <c r="L243" s="231"/>
      <c r="M243" s="231"/>
      <c r="N243" s="230">
        <v>0</v>
      </c>
      <c r="O243" s="231"/>
      <c r="P243" s="231"/>
      <c r="Q243" s="231"/>
      <c r="R243" s="94" t="s">
        <v>162</v>
      </c>
      <c r="S243" s="46"/>
      <c r="T243" s="46"/>
      <c r="U243" s="46"/>
      <c r="V243" s="46"/>
      <c r="W243" s="46"/>
      <c r="X243" s="46"/>
    </row>
    <row r="244" spans="1:24" x14ac:dyDescent="0.3">
      <c r="A244" s="86" t="s">
        <v>90</v>
      </c>
      <c r="B244" s="86"/>
      <c r="C244" s="228" t="s">
        <v>91</v>
      </c>
      <c r="D244" s="229"/>
      <c r="E244" s="229"/>
      <c r="F244" s="229"/>
      <c r="G244" s="229"/>
      <c r="H244" s="229"/>
      <c r="I244" s="229"/>
      <c r="J244" s="229"/>
      <c r="K244" s="230">
        <v>0</v>
      </c>
      <c r="L244" s="231"/>
      <c r="M244" s="231"/>
      <c r="N244" s="230">
        <v>0</v>
      </c>
      <c r="O244" s="231"/>
      <c r="P244" s="231"/>
      <c r="Q244" s="231"/>
      <c r="R244" s="94" t="s">
        <v>162</v>
      </c>
      <c r="S244" s="46"/>
      <c r="T244" s="46"/>
      <c r="U244" s="46"/>
      <c r="V244" s="46"/>
      <c r="W244" s="46"/>
      <c r="X244" s="46"/>
    </row>
    <row r="245" spans="1:24" s="54" customFormat="1" x14ac:dyDescent="0.3">
      <c r="A245" s="224" t="s">
        <v>276</v>
      </c>
      <c r="B245" s="225"/>
      <c r="C245" s="225"/>
      <c r="D245" s="225"/>
      <c r="E245" s="225"/>
      <c r="F245" s="225"/>
      <c r="G245" s="225"/>
      <c r="H245" s="225"/>
      <c r="I245" s="225"/>
      <c r="J245" s="225"/>
      <c r="K245" s="226">
        <v>36250</v>
      </c>
      <c r="L245" s="227"/>
      <c r="M245" s="227"/>
      <c r="N245" s="226">
        <f>N249</f>
        <v>12575.49</v>
      </c>
      <c r="O245" s="227"/>
      <c r="P245" s="227"/>
      <c r="Q245" s="227"/>
      <c r="R245" s="94">
        <f t="shared" ref="R245:R262" si="5">N245/K245</f>
        <v>0.34691006896551724</v>
      </c>
      <c r="S245" s="46"/>
      <c r="T245" s="46"/>
      <c r="U245" s="46"/>
      <c r="V245" s="46"/>
      <c r="W245" s="46"/>
      <c r="X245" s="46"/>
    </row>
    <row r="246" spans="1:24" s="54" customFormat="1" x14ac:dyDescent="0.3">
      <c r="A246" s="224" t="s">
        <v>188</v>
      </c>
      <c r="B246" s="225"/>
      <c r="C246" s="225"/>
      <c r="D246" s="225"/>
      <c r="E246" s="225"/>
      <c r="F246" s="225"/>
      <c r="G246" s="225"/>
      <c r="H246" s="225"/>
      <c r="I246" s="225"/>
      <c r="J246" s="225"/>
      <c r="K246" s="226">
        <v>36250</v>
      </c>
      <c r="L246" s="227"/>
      <c r="M246" s="227"/>
      <c r="N246" s="226">
        <f>N249</f>
        <v>12575.49</v>
      </c>
      <c r="O246" s="227"/>
      <c r="P246" s="227"/>
      <c r="Q246" s="227"/>
      <c r="R246" s="94">
        <f t="shared" si="5"/>
        <v>0.34691006896551724</v>
      </c>
      <c r="S246" s="46"/>
      <c r="T246" s="46"/>
      <c r="U246" s="46"/>
      <c r="V246" s="46"/>
      <c r="W246" s="46"/>
      <c r="X246" s="46"/>
    </row>
    <row r="247" spans="1:24" s="54" customFormat="1" x14ac:dyDescent="0.3">
      <c r="A247" s="224" t="s">
        <v>277</v>
      </c>
      <c r="B247" s="225"/>
      <c r="C247" s="225"/>
      <c r="D247" s="225"/>
      <c r="E247" s="225"/>
      <c r="F247" s="225"/>
      <c r="G247" s="225"/>
      <c r="H247" s="225"/>
      <c r="I247" s="225"/>
      <c r="J247" s="225"/>
      <c r="K247" s="226">
        <v>36250</v>
      </c>
      <c r="L247" s="227"/>
      <c r="M247" s="227"/>
      <c r="N247" s="226">
        <f>N249</f>
        <v>12575.49</v>
      </c>
      <c r="O247" s="227"/>
      <c r="P247" s="227"/>
      <c r="Q247" s="227"/>
      <c r="R247" s="94">
        <f t="shared" si="5"/>
        <v>0.34691006896551724</v>
      </c>
      <c r="S247" s="46"/>
      <c r="T247" s="46"/>
      <c r="U247" s="46"/>
      <c r="V247" s="46"/>
      <c r="W247" s="46"/>
      <c r="X247" s="46"/>
    </row>
    <row r="248" spans="1:24" s="54" customFormat="1" x14ac:dyDescent="0.3">
      <c r="A248" s="224" t="s">
        <v>278</v>
      </c>
      <c r="B248" s="225"/>
      <c r="C248" s="225"/>
      <c r="D248" s="225"/>
      <c r="E248" s="225"/>
      <c r="F248" s="225"/>
      <c r="G248" s="225"/>
      <c r="H248" s="225"/>
      <c r="I248" s="225"/>
      <c r="J248" s="225"/>
      <c r="K248" s="226">
        <v>36250</v>
      </c>
      <c r="L248" s="227"/>
      <c r="M248" s="227"/>
      <c r="N248" s="226">
        <f>N249</f>
        <v>12575.49</v>
      </c>
      <c r="O248" s="227"/>
      <c r="P248" s="227"/>
      <c r="Q248" s="227"/>
      <c r="R248" s="94">
        <f t="shared" si="5"/>
        <v>0.34691006896551724</v>
      </c>
      <c r="S248" s="46"/>
      <c r="T248" s="46"/>
      <c r="U248" s="46"/>
      <c r="V248" s="46"/>
      <c r="W248" s="46"/>
      <c r="X248" s="46"/>
    </row>
    <row r="249" spans="1:24" s="54" customFormat="1" x14ac:dyDescent="0.3">
      <c r="A249" s="116" t="s">
        <v>167</v>
      </c>
      <c r="B249" s="116"/>
      <c r="C249" s="228" t="s">
        <v>4</v>
      </c>
      <c r="D249" s="229"/>
      <c r="E249" s="229"/>
      <c r="F249" s="229"/>
      <c r="G249" s="229"/>
      <c r="H249" s="229"/>
      <c r="I249" s="229"/>
      <c r="J249" s="229"/>
      <c r="K249" s="230">
        <v>36250</v>
      </c>
      <c r="L249" s="231"/>
      <c r="M249" s="231"/>
      <c r="N249" s="230">
        <f>N250+N257</f>
        <v>12575.49</v>
      </c>
      <c r="O249" s="231"/>
      <c r="P249" s="231"/>
      <c r="Q249" s="231"/>
      <c r="R249" s="94">
        <f t="shared" si="5"/>
        <v>0.34691006896551724</v>
      </c>
      <c r="S249" s="46"/>
      <c r="T249" s="46"/>
      <c r="U249" s="46"/>
      <c r="V249" s="46"/>
      <c r="W249" s="46"/>
      <c r="X249" s="46"/>
    </row>
    <row r="250" spans="1:24" s="54" customFormat="1" x14ac:dyDescent="0.3">
      <c r="A250" s="116" t="s">
        <v>207</v>
      </c>
      <c r="B250" s="116"/>
      <c r="C250" s="228" t="s">
        <v>5</v>
      </c>
      <c r="D250" s="229"/>
      <c r="E250" s="229"/>
      <c r="F250" s="229"/>
      <c r="G250" s="229"/>
      <c r="H250" s="229"/>
      <c r="I250" s="229"/>
      <c r="J250" s="229"/>
      <c r="K250" s="230">
        <v>33200</v>
      </c>
      <c r="L250" s="231"/>
      <c r="M250" s="231"/>
      <c r="N250" s="230">
        <f>N251+N253+N255</f>
        <v>11645.16</v>
      </c>
      <c r="O250" s="231"/>
      <c r="P250" s="231"/>
      <c r="Q250" s="231"/>
      <c r="R250" s="94">
        <f t="shared" si="5"/>
        <v>0.35075783132530119</v>
      </c>
      <c r="S250" s="46"/>
      <c r="T250" s="46"/>
      <c r="U250" s="46"/>
      <c r="V250" s="46"/>
      <c r="W250" s="46"/>
      <c r="X250" s="46"/>
    </row>
    <row r="251" spans="1:24" s="54" customFormat="1" x14ac:dyDescent="0.3">
      <c r="A251" s="116" t="s">
        <v>208</v>
      </c>
      <c r="B251" s="116"/>
      <c r="C251" s="228" t="s">
        <v>35</v>
      </c>
      <c r="D251" s="229"/>
      <c r="E251" s="229"/>
      <c r="F251" s="229"/>
      <c r="G251" s="229"/>
      <c r="H251" s="229"/>
      <c r="I251" s="229"/>
      <c r="J251" s="229"/>
      <c r="K251" s="230">
        <v>25000</v>
      </c>
      <c r="L251" s="231"/>
      <c r="M251" s="231"/>
      <c r="N251" s="230">
        <v>9652.5</v>
      </c>
      <c r="O251" s="231"/>
      <c r="P251" s="231"/>
      <c r="Q251" s="231"/>
      <c r="R251" s="94">
        <f t="shared" si="5"/>
        <v>0.3861</v>
      </c>
      <c r="S251" s="46"/>
      <c r="T251" s="46"/>
      <c r="U251" s="46"/>
      <c r="V251" s="46"/>
      <c r="W251" s="46"/>
      <c r="X251" s="46"/>
    </row>
    <row r="252" spans="1:24" s="54" customFormat="1" x14ac:dyDescent="0.3">
      <c r="A252" s="116" t="s">
        <v>209</v>
      </c>
      <c r="B252" s="116"/>
      <c r="C252" s="228" t="s">
        <v>36</v>
      </c>
      <c r="D252" s="229"/>
      <c r="E252" s="229"/>
      <c r="F252" s="229"/>
      <c r="G252" s="229"/>
      <c r="H252" s="229"/>
      <c r="I252" s="229"/>
      <c r="J252" s="229"/>
      <c r="K252" s="230">
        <v>25000</v>
      </c>
      <c r="L252" s="231"/>
      <c r="M252" s="231"/>
      <c r="N252" s="230">
        <v>9652.5</v>
      </c>
      <c r="O252" s="231"/>
      <c r="P252" s="231"/>
      <c r="Q252" s="231"/>
      <c r="R252" s="94">
        <f t="shared" si="5"/>
        <v>0.3861</v>
      </c>
      <c r="S252" s="46"/>
      <c r="T252" s="46"/>
      <c r="U252" s="46"/>
      <c r="V252" s="46"/>
      <c r="W252" s="46"/>
      <c r="X252" s="46"/>
    </row>
    <row r="253" spans="1:24" s="54" customFormat="1" x14ac:dyDescent="0.3">
      <c r="A253" s="116" t="s">
        <v>210</v>
      </c>
      <c r="B253" s="116"/>
      <c r="C253" s="228" t="s">
        <v>87</v>
      </c>
      <c r="D253" s="229"/>
      <c r="E253" s="229"/>
      <c r="F253" s="229"/>
      <c r="G253" s="229"/>
      <c r="H253" s="229"/>
      <c r="I253" s="229"/>
      <c r="J253" s="229"/>
      <c r="K253" s="230">
        <v>3200</v>
      </c>
      <c r="L253" s="231"/>
      <c r="M253" s="231"/>
      <c r="N253" s="230">
        <v>400</v>
      </c>
      <c r="O253" s="231"/>
      <c r="P253" s="231"/>
      <c r="Q253" s="231"/>
      <c r="R253" s="94">
        <f t="shared" si="5"/>
        <v>0.125</v>
      </c>
      <c r="S253" s="46"/>
      <c r="T253" s="46"/>
      <c r="U253" s="46"/>
      <c r="V253" s="46"/>
      <c r="W253" s="46"/>
      <c r="X253" s="46"/>
    </row>
    <row r="254" spans="1:24" s="54" customFormat="1" x14ac:dyDescent="0.3">
      <c r="A254" s="116" t="s">
        <v>211</v>
      </c>
      <c r="B254" s="116"/>
      <c r="C254" s="228" t="s">
        <v>87</v>
      </c>
      <c r="D254" s="229"/>
      <c r="E254" s="229"/>
      <c r="F254" s="229"/>
      <c r="G254" s="229"/>
      <c r="H254" s="229"/>
      <c r="I254" s="229"/>
      <c r="J254" s="229"/>
      <c r="K254" s="230">
        <v>3200</v>
      </c>
      <c r="L254" s="231"/>
      <c r="M254" s="231"/>
      <c r="N254" s="230">
        <v>400</v>
      </c>
      <c r="O254" s="231"/>
      <c r="P254" s="231"/>
      <c r="Q254" s="231"/>
      <c r="R254" s="94">
        <f t="shared" si="5"/>
        <v>0.125</v>
      </c>
      <c r="S254" s="46"/>
      <c r="T254" s="46"/>
      <c r="U254" s="46"/>
      <c r="V254" s="46"/>
      <c r="W254" s="46"/>
      <c r="X254" s="46"/>
    </row>
    <row r="255" spans="1:24" s="54" customFormat="1" x14ac:dyDescent="0.3">
      <c r="A255" s="116" t="s">
        <v>212</v>
      </c>
      <c r="B255" s="116"/>
      <c r="C255" s="228" t="s">
        <v>88</v>
      </c>
      <c r="D255" s="229"/>
      <c r="E255" s="229"/>
      <c r="F255" s="229"/>
      <c r="G255" s="229"/>
      <c r="H255" s="229"/>
      <c r="I255" s="229"/>
      <c r="J255" s="229"/>
      <c r="K255" s="230">
        <v>5000</v>
      </c>
      <c r="L255" s="231"/>
      <c r="M255" s="231"/>
      <c r="N255" s="230">
        <v>1592.66</v>
      </c>
      <c r="O255" s="231"/>
      <c r="P255" s="231"/>
      <c r="Q255" s="231"/>
      <c r="R255" s="94">
        <f t="shared" si="5"/>
        <v>0.31853200000000004</v>
      </c>
      <c r="S255" s="46"/>
      <c r="T255" s="46"/>
      <c r="U255" s="46"/>
      <c r="V255" s="46"/>
      <c r="W255" s="46"/>
      <c r="X255" s="46"/>
    </row>
    <row r="256" spans="1:24" s="54" customFormat="1" x14ac:dyDescent="0.3">
      <c r="A256" s="116" t="s">
        <v>213</v>
      </c>
      <c r="B256" s="116"/>
      <c r="C256" s="228" t="s">
        <v>89</v>
      </c>
      <c r="D256" s="229"/>
      <c r="E256" s="229"/>
      <c r="F256" s="229"/>
      <c r="G256" s="229"/>
      <c r="H256" s="229"/>
      <c r="I256" s="229"/>
      <c r="J256" s="229"/>
      <c r="K256" s="230">
        <v>5000</v>
      </c>
      <c r="L256" s="231"/>
      <c r="M256" s="231"/>
      <c r="N256" s="230">
        <v>1592.66</v>
      </c>
      <c r="O256" s="231"/>
      <c r="P256" s="231"/>
      <c r="Q256" s="231"/>
      <c r="R256" s="94">
        <f t="shared" si="5"/>
        <v>0.31853200000000004</v>
      </c>
      <c r="S256" s="46"/>
      <c r="T256" s="46"/>
      <c r="U256" s="46"/>
      <c r="V256" s="46"/>
      <c r="W256" s="46"/>
      <c r="X256" s="46"/>
    </row>
    <row r="257" spans="1:24" s="54" customFormat="1" x14ac:dyDescent="0.3">
      <c r="A257" s="116" t="s">
        <v>168</v>
      </c>
      <c r="B257" s="116"/>
      <c r="C257" s="228" t="s">
        <v>11</v>
      </c>
      <c r="D257" s="229"/>
      <c r="E257" s="229"/>
      <c r="F257" s="229"/>
      <c r="G257" s="229"/>
      <c r="H257" s="229"/>
      <c r="I257" s="229"/>
      <c r="J257" s="229"/>
      <c r="K257" s="230">
        <v>3050</v>
      </c>
      <c r="L257" s="231"/>
      <c r="M257" s="231"/>
      <c r="N257" s="230">
        <f>N258</f>
        <v>930.33</v>
      </c>
      <c r="O257" s="231"/>
      <c r="P257" s="231"/>
      <c r="Q257" s="231"/>
      <c r="R257" s="94">
        <f t="shared" si="5"/>
        <v>0.30502622950819674</v>
      </c>
      <c r="S257" s="46"/>
      <c r="T257" s="46"/>
      <c r="U257" s="46"/>
      <c r="V257" s="46"/>
      <c r="W257" s="46"/>
      <c r="X257" s="46"/>
    </row>
    <row r="258" spans="1:24" s="54" customFormat="1" x14ac:dyDescent="0.3">
      <c r="A258" s="116" t="s">
        <v>169</v>
      </c>
      <c r="B258" s="116"/>
      <c r="C258" s="228" t="s">
        <v>37</v>
      </c>
      <c r="D258" s="229"/>
      <c r="E258" s="229"/>
      <c r="F258" s="229"/>
      <c r="G258" s="229"/>
      <c r="H258" s="229"/>
      <c r="I258" s="229"/>
      <c r="J258" s="229"/>
      <c r="K258" s="230">
        <v>2860</v>
      </c>
      <c r="L258" s="231"/>
      <c r="M258" s="231"/>
      <c r="N258" s="230">
        <f>N259+N260</f>
        <v>930.33</v>
      </c>
      <c r="O258" s="231"/>
      <c r="P258" s="231"/>
      <c r="Q258" s="231"/>
      <c r="R258" s="94">
        <f t="shared" si="5"/>
        <v>0.32529020979020978</v>
      </c>
      <c r="S258" s="46"/>
      <c r="T258" s="46"/>
      <c r="U258" s="46"/>
      <c r="V258" s="46"/>
      <c r="W258" s="46"/>
      <c r="X258" s="46"/>
    </row>
    <row r="259" spans="1:24" s="54" customFormat="1" x14ac:dyDescent="0.3">
      <c r="A259" s="116" t="s">
        <v>170</v>
      </c>
      <c r="B259" s="116"/>
      <c r="C259" s="228" t="s">
        <v>38</v>
      </c>
      <c r="D259" s="229"/>
      <c r="E259" s="229"/>
      <c r="F259" s="229"/>
      <c r="G259" s="229"/>
      <c r="H259" s="229"/>
      <c r="I259" s="229"/>
      <c r="J259" s="229"/>
      <c r="K259" s="230">
        <v>360</v>
      </c>
      <c r="L259" s="231"/>
      <c r="M259" s="231"/>
      <c r="N259" s="230">
        <v>30</v>
      </c>
      <c r="O259" s="231"/>
      <c r="P259" s="231"/>
      <c r="Q259" s="231"/>
      <c r="R259" s="94">
        <f t="shared" si="5"/>
        <v>8.3333333333333329E-2</v>
      </c>
      <c r="S259" s="46"/>
      <c r="T259" s="46"/>
      <c r="U259" s="46"/>
      <c r="V259" s="46"/>
      <c r="W259" s="46"/>
      <c r="X259" s="46"/>
    </row>
    <row r="260" spans="1:24" s="54" customFormat="1" x14ac:dyDescent="0.3">
      <c r="A260" s="116" t="s">
        <v>90</v>
      </c>
      <c r="B260" s="116"/>
      <c r="C260" s="228" t="s">
        <v>91</v>
      </c>
      <c r="D260" s="229"/>
      <c r="E260" s="229"/>
      <c r="F260" s="229"/>
      <c r="G260" s="229"/>
      <c r="H260" s="229"/>
      <c r="I260" s="229"/>
      <c r="J260" s="229"/>
      <c r="K260" s="230">
        <v>2500</v>
      </c>
      <c r="L260" s="231"/>
      <c r="M260" s="231"/>
      <c r="N260" s="230">
        <v>900.33</v>
      </c>
      <c r="O260" s="231"/>
      <c r="P260" s="231"/>
      <c r="Q260" s="231"/>
      <c r="R260" s="94">
        <f t="shared" si="5"/>
        <v>0.36013200000000001</v>
      </c>
      <c r="S260" s="46"/>
      <c r="T260" s="46"/>
      <c r="U260" s="46"/>
      <c r="V260" s="46"/>
      <c r="W260" s="46"/>
      <c r="X260" s="46"/>
    </row>
    <row r="261" spans="1:24" s="54" customFormat="1" x14ac:dyDescent="0.3">
      <c r="A261" s="153">
        <v>323</v>
      </c>
      <c r="B261" s="116"/>
      <c r="C261" s="228" t="s">
        <v>109</v>
      </c>
      <c r="D261" s="229"/>
      <c r="E261" s="229"/>
      <c r="F261" s="229"/>
      <c r="G261" s="229"/>
      <c r="H261" s="229"/>
      <c r="I261" s="229"/>
      <c r="J261" s="229"/>
      <c r="K261" s="230">
        <v>190</v>
      </c>
      <c r="L261" s="231"/>
      <c r="M261" s="231"/>
      <c r="N261" s="230">
        <v>0</v>
      </c>
      <c r="O261" s="231"/>
      <c r="P261" s="231"/>
      <c r="Q261" s="231"/>
      <c r="R261" s="94">
        <f t="shared" si="5"/>
        <v>0</v>
      </c>
      <c r="S261" s="46"/>
      <c r="T261" s="46"/>
      <c r="U261" s="46"/>
      <c r="V261" s="46"/>
      <c r="W261" s="46"/>
      <c r="X261" s="46"/>
    </row>
    <row r="262" spans="1:24" s="54" customFormat="1" x14ac:dyDescent="0.3">
      <c r="A262" s="153">
        <v>3236</v>
      </c>
      <c r="B262" s="116"/>
      <c r="C262" s="228" t="s">
        <v>117</v>
      </c>
      <c r="D262" s="229"/>
      <c r="E262" s="229"/>
      <c r="F262" s="229"/>
      <c r="G262" s="229"/>
      <c r="H262" s="229"/>
      <c r="I262" s="229"/>
      <c r="J262" s="229"/>
      <c r="K262" s="230">
        <v>190</v>
      </c>
      <c r="L262" s="231"/>
      <c r="M262" s="231"/>
      <c r="N262" s="230">
        <v>0</v>
      </c>
      <c r="O262" s="231"/>
      <c r="P262" s="231"/>
      <c r="Q262" s="231"/>
      <c r="R262" s="94">
        <f t="shared" si="5"/>
        <v>0</v>
      </c>
      <c r="S262" s="46"/>
      <c r="T262" s="46"/>
      <c r="U262" s="46"/>
      <c r="V262" s="46"/>
      <c r="W262" s="46"/>
      <c r="X262" s="46"/>
    </row>
    <row r="263" spans="1:24" s="45" customFormat="1" x14ac:dyDescent="0.3">
      <c r="A263" s="218" t="s">
        <v>219</v>
      </c>
      <c r="B263" s="219"/>
      <c r="C263" s="219"/>
      <c r="D263" s="219"/>
      <c r="E263" s="219"/>
      <c r="F263" s="219"/>
      <c r="G263" s="219"/>
      <c r="H263" s="219"/>
      <c r="I263" s="219"/>
      <c r="J263" s="219"/>
      <c r="K263" s="220">
        <f>K264+K271</f>
        <v>3880</v>
      </c>
      <c r="L263" s="221"/>
      <c r="M263" s="221"/>
      <c r="N263" s="220">
        <v>175.8</v>
      </c>
      <c r="O263" s="221"/>
      <c r="P263" s="221"/>
      <c r="Q263" s="221"/>
      <c r="R263" s="94">
        <f t="shared" si="3"/>
        <v>4.5309278350515465E-2</v>
      </c>
      <c r="S263" s="46"/>
      <c r="T263" s="46"/>
      <c r="U263" s="46"/>
      <c r="V263" s="46"/>
      <c r="W263" s="46"/>
      <c r="X263" s="46"/>
    </row>
    <row r="264" spans="1:24" x14ac:dyDescent="0.3">
      <c r="A264" s="224" t="s">
        <v>220</v>
      </c>
      <c r="B264" s="225"/>
      <c r="C264" s="225"/>
      <c r="D264" s="225"/>
      <c r="E264" s="225"/>
      <c r="F264" s="225"/>
      <c r="G264" s="225"/>
      <c r="H264" s="225"/>
      <c r="I264" s="225"/>
      <c r="J264" s="225"/>
      <c r="K264" s="226">
        <v>3200</v>
      </c>
      <c r="L264" s="227"/>
      <c r="M264" s="227"/>
      <c r="N264" s="226">
        <v>0</v>
      </c>
      <c r="O264" s="227"/>
      <c r="P264" s="227"/>
      <c r="Q264" s="227"/>
      <c r="R264" s="94">
        <f t="shared" si="3"/>
        <v>0</v>
      </c>
      <c r="S264" s="46"/>
      <c r="T264" s="46"/>
      <c r="U264" s="46"/>
      <c r="V264" s="46"/>
      <c r="W264" s="46"/>
      <c r="X264" s="46"/>
    </row>
    <row r="265" spans="1:24" x14ac:dyDescent="0.3">
      <c r="A265" s="224" t="s">
        <v>188</v>
      </c>
      <c r="B265" s="225"/>
      <c r="C265" s="225"/>
      <c r="D265" s="225"/>
      <c r="E265" s="225"/>
      <c r="F265" s="225"/>
      <c r="G265" s="225"/>
      <c r="H265" s="225"/>
      <c r="I265" s="225"/>
      <c r="J265" s="225"/>
      <c r="K265" s="226">
        <v>3200</v>
      </c>
      <c r="L265" s="227"/>
      <c r="M265" s="227"/>
      <c r="N265" s="226">
        <v>0</v>
      </c>
      <c r="O265" s="227"/>
      <c r="P265" s="227"/>
      <c r="Q265" s="227"/>
      <c r="R265" s="94">
        <f t="shared" si="3"/>
        <v>0</v>
      </c>
      <c r="S265" s="46"/>
      <c r="T265" s="46"/>
      <c r="U265" s="46"/>
      <c r="V265" s="46"/>
      <c r="W265" s="46"/>
      <c r="X265" s="46"/>
    </row>
    <row r="266" spans="1:24" x14ac:dyDescent="0.3">
      <c r="A266" s="224" t="s">
        <v>189</v>
      </c>
      <c r="B266" s="225"/>
      <c r="C266" s="225"/>
      <c r="D266" s="225"/>
      <c r="E266" s="225"/>
      <c r="F266" s="225"/>
      <c r="G266" s="225"/>
      <c r="H266" s="225"/>
      <c r="I266" s="225"/>
      <c r="J266" s="225"/>
      <c r="K266" s="226">
        <v>3200</v>
      </c>
      <c r="L266" s="227"/>
      <c r="M266" s="227"/>
      <c r="N266" s="226">
        <v>0</v>
      </c>
      <c r="O266" s="227"/>
      <c r="P266" s="227"/>
      <c r="Q266" s="227"/>
      <c r="R266" s="94">
        <f t="shared" si="3"/>
        <v>0</v>
      </c>
      <c r="S266" s="46"/>
      <c r="T266" s="46"/>
      <c r="U266" s="46"/>
      <c r="V266" s="46"/>
      <c r="W266" s="46"/>
      <c r="X266" s="46"/>
    </row>
    <row r="267" spans="1:24" s="46" customFormat="1" x14ac:dyDescent="0.3">
      <c r="A267" s="86" t="s">
        <v>181</v>
      </c>
      <c r="B267" s="86"/>
      <c r="C267" s="228" t="s">
        <v>6</v>
      </c>
      <c r="D267" s="229"/>
      <c r="E267" s="229"/>
      <c r="F267" s="229"/>
      <c r="G267" s="229"/>
      <c r="H267" s="229"/>
      <c r="I267" s="229"/>
      <c r="J267" s="229"/>
      <c r="K267" s="230">
        <v>3200</v>
      </c>
      <c r="L267" s="231"/>
      <c r="M267" s="231"/>
      <c r="N267" s="230">
        <v>0</v>
      </c>
      <c r="O267" s="231"/>
      <c r="P267" s="231"/>
      <c r="Q267" s="231"/>
      <c r="R267" s="94">
        <f t="shared" si="3"/>
        <v>0</v>
      </c>
    </row>
    <row r="268" spans="1:24" s="46" customFormat="1" x14ac:dyDescent="0.3">
      <c r="A268" s="86" t="s">
        <v>182</v>
      </c>
      <c r="B268" s="86"/>
      <c r="C268" s="228" t="s">
        <v>132</v>
      </c>
      <c r="D268" s="229"/>
      <c r="E268" s="229"/>
      <c r="F268" s="229"/>
      <c r="G268" s="229"/>
      <c r="H268" s="229"/>
      <c r="I268" s="229"/>
      <c r="J268" s="229"/>
      <c r="K268" s="230">
        <v>3200</v>
      </c>
      <c r="L268" s="231"/>
      <c r="M268" s="231"/>
      <c r="N268" s="230">
        <v>0</v>
      </c>
      <c r="O268" s="231"/>
      <c r="P268" s="231"/>
      <c r="Q268" s="231"/>
      <c r="R268" s="94">
        <f t="shared" si="3"/>
        <v>0</v>
      </c>
    </row>
    <row r="269" spans="1:24" s="46" customFormat="1" x14ac:dyDescent="0.3">
      <c r="A269" s="86" t="s">
        <v>221</v>
      </c>
      <c r="B269" s="86"/>
      <c r="C269" s="228" t="s">
        <v>135</v>
      </c>
      <c r="D269" s="229"/>
      <c r="E269" s="229"/>
      <c r="F269" s="229"/>
      <c r="G269" s="229"/>
      <c r="H269" s="229"/>
      <c r="I269" s="229"/>
      <c r="J269" s="229"/>
      <c r="K269" s="230">
        <v>3200</v>
      </c>
      <c r="L269" s="231"/>
      <c r="M269" s="231"/>
      <c r="N269" s="230">
        <v>0</v>
      </c>
      <c r="O269" s="231"/>
      <c r="P269" s="231"/>
      <c r="Q269" s="231"/>
      <c r="R269" s="94">
        <f t="shared" si="3"/>
        <v>0</v>
      </c>
    </row>
    <row r="270" spans="1:24" s="46" customFormat="1" x14ac:dyDescent="0.3">
      <c r="A270" s="86" t="s">
        <v>222</v>
      </c>
      <c r="B270" s="86"/>
      <c r="C270" s="228" t="s">
        <v>136</v>
      </c>
      <c r="D270" s="229"/>
      <c r="E270" s="229"/>
      <c r="F270" s="229"/>
      <c r="G270" s="229"/>
      <c r="H270" s="229"/>
      <c r="I270" s="229"/>
      <c r="J270" s="229"/>
      <c r="K270" s="230">
        <v>3200</v>
      </c>
      <c r="L270" s="231"/>
      <c r="M270" s="231"/>
      <c r="N270" s="230">
        <v>0</v>
      </c>
      <c r="O270" s="231"/>
      <c r="P270" s="231"/>
      <c r="Q270" s="231"/>
      <c r="R270" s="94">
        <f t="shared" si="3"/>
        <v>0</v>
      </c>
    </row>
    <row r="271" spans="1:24" x14ac:dyDescent="0.3">
      <c r="A271" s="224" t="s">
        <v>223</v>
      </c>
      <c r="B271" s="225"/>
      <c r="C271" s="225"/>
      <c r="D271" s="225"/>
      <c r="E271" s="225"/>
      <c r="F271" s="225"/>
      <c r="G271" s="225"/>
      <c r="H271" s="225"/>
      <c r="I271" s="225"/>
      <c r="J271" s="225"/>
      <c r="K271" s="226">
        <v>680</v>
      </c>
      <c r="L271" s="227"/>
      <c r="M271" s="227"/>
      <c r="N271" s="226">
        <v>175.8</v>
      </c>
      <c r="O271" s="227"/>
      <c r="P271" s="227"/>
      <c r="Q271" s="227"/>
      <c r="R271" s="94">
        <f t="shared" si="3"/>
        <v>0.2585294117647059</v>
      </c>
      <c r="S271" s="46"/>
      <c r="T271" s="46"/>
      <c r="U271" s="46"/>
      <c r="V271" s="46"/>
      <c r="W271" s="46"/>
      <c r="X271" s="46"/>
    </row>
    <row r="272" spans="1:24" x14ac:dyDescent="0.3">
      <c r="A272" s="224" t="s">
        <v>166</v>
      </c>
      <c r="B272" s="225"/>
      <c r="C272" s="225"/>
      <c r="D272" s="225"/>
      <c r="E272" s="225"/>
      <c r="F272" s="225"/>
      <c r="G272" s="225"/>
      <c r="H272" s="225"/>
      <c r="I272" s="225"/>
      <c r="J272" s="225"/>
      <c r="K272" s="226">
        <v>280</v>
      </c>
      <c r="L272" s="227"/>
      <c r="M272" s="227"/>
      <c r="N272" s="226">
        <v>37.799999999999997</v>
      </c>
      <c r="O272" s="227"/>
      <c r="P272" s="227"/>
      <c r="Q272" s="227"/>
      <c r="R272" s="94">
        <f t="shared" si="3"/>
        <v>0.13499999999999998</v>
      </c>
      <c r="S272" s="46"/>
      <c r="T272" s="46"/>
      <c r="U272" s="46"/>
      <c r="V272" s="46"/>
      <c r="W272" s="46"/>
      <c r="X272" s="46"/>
    </row>
    <row r="273" spans="1:24" x14ac:dyDescent="0.3">
      <c r="A273" s="224" t="s">
        <v>263</v>
      </c>
      <c r="B273" s="225"/>
      <c r="C273" s="225"/>
      <c r="D273" s="225"/>
      <c r="E273" s="225"/>
      <c r="F273" s="225"/>
      <c r="G273" s="225"/>
      <c r="H273" s="225"/>
      <c r="I273" s="225"/>
      <c r="J273" s="225"/>
      <c r="K273" s="226">
        <v>280</v>
      </c>
      <c r="L273" s="227"/>
      <c r="M273" s="227"/>
      <c r="N273" s="226">
        <v>37.799999999999997</v>
      </c>
      <c r="O273" s="227"/>
      <c r="P273" s="227"/>
      <c r="Q273" s="227"/>
      <c r="R273" s="94">
        <f t="shared" ref="R273:R298" si="6">N273/K273</f>
        <v>0.13499999999999998</v>
      </c>
      <c r="S273" s="46"/>
      <c r="T273" s="46"/>
      <c r="U273" s="46"/>
      <c r="V273" s="46"/>
      <c r="W273" s="46"/>
      <c r="X273" s="46"/>
    </row>
    <row r="274" spans="1:24" s="46" customFormat="1" x14ac:dyDescent="0.3">
      <c r="A274" s="86" t="s">
        <v>181</v>
      </c>
      <c r="B274" s="86"/>
      <c r="C274" s="228" t="s">
        <v>6</v>
      </c>
      <c r="D274" s="229"/>
      <c r="E274" s="229"/>
      <c r="F274" s="229"/>
      <c r="G274" s="229"/>
      <c r="H274" s="229"/>
      <c r="I274" s="229"/>
      <c r="J274" s="229"/>
      <c r="K274" s="230">
        <v>280</v>
      </c>
      <c r="L274" s="231"/>
      <c r="M274" s="231"/>
      <c r="N274" s="230">
        <v>37.799999999999997</v>
      </c>
      <c r="O274" s="231"/>
      <c r="P274" s="231"/>
      <c r="Q274" s="231"/>
      <c r="R274" s="94">
        <f t="shared" si="6"/>
        <v>0.13499999999999998</v>
      </c>
    </row>
    <row r="275" spans="1:24" s="46" customFormat="1" x14ac:dyDescent="0.3">
      <c r="A275" s="86" t="s">
        <v>182</v>
      </c>
      <c r="B275" s="86"/>
      <c r="C275" s="228" t="s">
        <v>132</v>
      </c>
      <c r="D275" s="229"/>
      <c r="E275" s="229"/>
      <c r="F275" s="229"/>
      <c r="G275" s="229"/>
      <c r="H275" s="229"/>
      <c r="I275" s="229"/>
      <c r="J275" s="229"/>
      <c r="K275" s="230">
        <v>280</v>
      </c>
      <c r="L275" s="231"/>
      <c r="M275" s="231"/>
      <c r="N275" s="230">
        <v>37.799999999999997</v>
      </c>
      <c r="O275" s="231"/>
      <c r="P275" s="231"/>
      <c r="Q275" s="231"/>
      <c r="R275" s="94">
        <f t="shared" si="6"/>
        <v>0.13499999999999998</v>
      </c>
    </row>
    <row r="276" spans="1:24" s="46" customFormat="1" x14ac:dyDescent="0.3">
      <c r="A276" s="86" t="s">
        <v>221</v>
      </c>
      <c r="B276" s="86"/>
      <c r="C276" s="228" t="s">
        <v>135</v>
      </c>
      <c r="D276" s="229"/>
      <c r="E276" s="229"/>
      <c r="F276" s="229"/>
      <c r="G276" s="229"/>
      <c r="H276" s="229"/>
      <c r="I276" s="229"/>
      <c r="J276" s="229"/>
      <c r="K276" s="230">
        <v>280</v>
      </c>
      <c r="L276" s="231"/>
      <c r="M276" s="231"/>
      <c r="N276" s="230">
        <v>37.799999999999997</v>
      </c>
      <c r="O276" s="231"/>
      <c r="P276" s="231"/>
      <c r="Q276" s="231"/>
      <c r="R276" s="94">
        <f t="shared" si="6"/>
        <v>0.13499999999999998</v>
      </c>
    </row>
    <row r="277" spans="1:24" s="46" customFormat="1" x14ac:dyDescent="0.3">
      <c r="A277" s="86" t="s">
        <v>222</v>
      </c>
      <c r="B277" s="86"/>
      <c r="C277" s="228" t="s">
        <v>136</v>
      </c>
      <c r="D277" s="229"/>
      <c r="E277" s="229"/>
      <c r="F277" s="229"/>
      <c r="G277" s="229"/>
      <c r="H277" s="229"/>
      <c r="I277" s="229"/>
      <c r="J277" s="229"/>
      <c r="K277" s="230">
        <v>280</v>
      </c>
      <c r="L277" s="231"/>
      <c r="M277" s="231"/>
      <c r="N277" s="230">
        <v>37.799999999999997</v>
      </c>
      <c r="O277" s="231"/>
      <c r="P277" s="231"/>
      <c r="Q277" s="231"/>
      <c r="R277" s="94">
        <f t="shared" si="6"/>
        <v>0.13499999999999998</v>
      </c>
    </row>
    <row r="278" spans="1:24" s="54" customFormat="1" x14ac:dyDescent="0.3">
      <c r="A278" s="224" t="s">
        <v>272</v>
      </c>
      <c r="B278" s="225"/>
      <c r="C278" s="225"/>
      <c r="D278" s="225"/>
      <c r="E278" s="225"/>
      <c r="F278" s="225"/>
      <c r="G278" s="225"/>
      <c r="H278" s="225"/>
      <c r="I278" s="225"/>
      <c r="J278" s="225"/>
      <c r="K278" s="226">
        <v>400</v>
      </c>
      <c r="L278" s="227"/>
      <c r="M278" s="227"/>
      <c r="N278" s="226">
        <v>138</v>
      </c>
      <c r="O278" s="227"/>
      <c r="P278" s="227"/>
      <c r="Q278" s="227"/>
      <c r="R278" s="94">
        <f t="shared" si="6"/>
        <v>0.34499999999999997</v>
      </c>
      <c r="S278" s="46"/>
      <c r="T278" s="46"/>
      <c r="U278" s="46"/>
      <c r="V278" s="46"/>
      <c r="W278" s="46"/>
      <c r="X278" s="46"/>
    </row>
    <row r="279" spans="1:24" s="54" customFormat="1" x14ac:dyDescent="0.3">
      <c r="A279" s="224" t="s">
        <v>273</v>
      </c>
      <c r="B279" s="225"/>
      <c r="C279" s="225"/>
      <c r="D279" s="225"/>
      <c r="E279" s="225"/>
      <c r="F279" s="225"/>
      <c r="G279" s="225"/>
      <c r="H279" s="225"/>
      <c r="I279" s="225"/>
      <c r="J279" s="225"/>
      <c r="K279" s="226">
        <v>400</v>
      </c>
      <c r="L279" s="227"/>
      <c r="M279" s="227"/>
      <c r="N279" s="226">
        <v>138</v>
      </c>
      <c r="O279" s="227"/>
      <c r="P279" s="227"/>
      <c r="Q279" s="227"/>
      <c r="R279" s="94">
        <f t="shared" ref="R279:R283" si="7">N279/K279</f>
        <v>0.34499999999999997</v>
      </c>
      <c r="S279" s="46"/>
      <c r="T279" s="46"/>
      <c r="U279" s="46"/>
      <c r="V279" s="46"/>
      <c r="W279" s="46"/>
      <c r="X279" s="46"/>
    </row>
    <row r="280" spans="1:24" s="46" customFormat="1" x14ac:dyDescent="0.3">
      <c r="A280" s="116" t="s">
        <v>181</v>
      </c>
      <c r="B280" s="116"/>
      <c r="C280" s="228" t="s">
        <v>6</v>
      </c>
      <c r="D280" s="229"/>
      <c r="E280" s="229"/>
      <c r="F280" s="229"/>
      <c r="G280" s="229"/>
      <c r="H280" s="229"/>
      <c r="I280" s="229"/>
      <c r="J280" s="229"/>
      <c r="K280" s="230">
        <v>400</v>
      </c>
      <c r="L280" s="231"/>
      <c r="M280" s="231"/>
      <c r="N280" s="230">
        <v>138</v>
      </c>
      <c r="O280" s="231"/>
      <c r="P280" s="231"/>
      <c r="Q280" s="231"/>
      <c r="R280" s="94">
        <f t="shared" si="7"/>
        <v>0.34499999999999997</v>
      </c>
    </row>
    <row r="281" spans="1:24" s="46" customFormat="1" x14ac:dyDescent="0.3">
      <c r="A281" s="116" t="s">
        <v>182</v>
      </c>
      <c r="B281" s="116"/>
      <c r="C281" s="228" t="s">
        <v>132</v>
      </c>
      <c r="D281" s="229"/>
      <c r="E281" s="229"/>
      <c r="F281" s="229"/>
      <c r="G281" s="229"/>
      <c r="H281" s="229"/>
      <c r="I281" s="229"/>
      <c r="J281" s="229"/>
      <c r="K281" s="230">
        <v>400</v>
      </c>
      <c r="L281" s="231"/>
      <c r="M281" s="231"/>
      <c r="N281" s="230">
        <v>138</v>
      </c>
      <c r="O281" s="231"/>
      <c r="P281" s="231"/>
      <c r="Q281" s="231"/>
      <c r="R281" s="94">
        <f t="shared" si="7"/>
        <v>0.34499999999999997</v>
      </c>
    </row>
    <row r="282" spans="1:24" s="46" customFormat="1" x14ac:dyDescent="0.3">
      <c r="A282" s="116" t="s">
        <v>221</v>
      </c>
      <c r="B282" s="116"/>
      <c r="C282" s="228" t="s">
        <v>135</v>
      </c>
      <c r="D282" s="229"/>
      <c r="E282" s="229"/>
      <c r="F282" s="229"/>
      <c r="G282" s="229"/>
      <c r="H282" s="229"/>
      <c r="I282" s="229"/>
      <c r="J282" s="229"/>
      <c r="K282" s="230">
        <v>400</v>
      </c>
      <c r="L282" s="231"/>
      <c r="M282" s="231"/>
      <c r="N282" s="230">
        <v>138</v>
      </c>
      <c r="O282" s="231"/>
      <c r="P282" s="231"/>
      <c r="Q282" s="231"/>
      <c r="R282" s="94">
        <f t="shared" si="7"/>
        <v>0.34499999999999997</v>
      </c>
    </row>
    <row r="283" spans="1:24" s="46" customFormat="1" x14ac:dyDescent="0.3">
      <c r="A283" s="116" t="s">
        <v>222</v>
      </c>
      <c r="B283" s="116"/>
      <c r="C283" s="228" t="s">
        <v>136</v>
      </c>
      <c r="D283" s="229"/>
      <c r="E283" s="229"/>
      <c r="F283" s="229"/>
      <c r="G283" s="229"/>
      <c r="H283" s="229"/>
      <c r="I283" s="229"/>
      <c r="J283" s="229"/>
      <c r="K283" s="230">
        <v>400</v>
      </c>
      <c r="L283" s="231"/>
      <c r="M283" s="231"/>
      <c r="N283" s="230">
        <v>138</v>
      </c>
      <c r="O283" s="231"/>
      <c r="P283" s="231"/>
      <c r="Q283" s="231"/>
      <c r="R283" s="94">
        <f t="shared" si="7"/>
        <v>0.34499999999999997</v>
      </c>
    </row>
    <row r="284" spans="1:24" s="45" customFormat="1" x14ac:dyDescent="0.3">
      <c r="A284" s="218" t="s">
        <v>224</v>
      </c>
      <c r="B284" s="219"/>
      <c r="C284" s="219"/>
      <c r="D284" s="219"/>
      <c r="E284" s="219"/>
      <c r="F284" s="219"/>
      <c r="G284" s="219"/>
      <c r="H284" s="219"/>
      <c r="I284" s="219"/>
      <c r="J284" s="219"/>
      <c r="K284" s="220">
        <v>587415</v>
      </c>
      <c r="L284" s="221"/>
      <c r="M284" s="221"/>
      <c r="N284" s="220">
        <v>315868.42</v>
      </c>
      <c r="O284" s="221"/>
      <c r="P284" s="221"/>
      <c r="Q284" s="221"/>
      <c r="R284" s="94">
        <f t="shared" si="6"/>
        <v>0.5377261731484555</v>
      </c>
      <c r="S284" s="46"/>
      <c r="T284" s="46"/>
      <c r="U284" s="46"/>
      <c r="V284" s="46"/>
      <c r="W284" s="46"/>
      <c r="X284" s="46"/>
    </row>
    <row r="285" spans="1:24" x14ac:dyDescent="0.3">
      <c r="A285" s="224" t="s">
        <v>225</v>
      </c>
      <c r="B285" s="225"/>
      <c r="C285" s="225"/>
      <c r="D285" s="225"/>
      <c r="E285" s="225"/>
      <c r="F285" s="225"/>
      <c r="G285" s="225"/>
      <c r="H285" s="225"/>
      <c r="I285" s="225"/>
      <c r="J285" s="225"/>
      <c r="K285" s="226">
        <v>587415</v>
      </c>
      <c r="L285" s="227"/>
      <c r="M285" s="227"/>
      <c r="N285" s="226">
        <v>315868.42</v>
      </c>
      <c r="O285" s="227"/>
      <c r="P285" s="227"/>
      <c r="Q285" s="227"/>
      <c r="R285" s="94">
        <f t="shared" si="6"/>
        <v>0.5377261731484555</v>
      </c>
      <c r="S285" s="46"/>
      <c r="T285" s="46"/>
      <c r="U285" s="46"/>
      <c r="V285" s="46"/>
      <c r="W285" s="46"/>
      <c r="X285" s="46"/>
    </row>
    <row r="286" spans="1:24" x14ac:dyDescent="0.3">
      <c r="A286" s="224" t="s">
        <v>188</v>
      </c>
      <c r="B286" s="225"/>
      <c r="C286" s="225"/>
      <c r="D286" s="225"/>
      <c r="E286" s="225"/>
      <c r="F286" s="225"/>
      <c r="G286" s="225"/>
      <c r="H286" s="225"/>
      <c r="I286" s="225"/>
      <c r="J286" s="225"/>
      <c r="K286" s="226">
        <v>587415</v>
      </c>
      <c r="L286" s="227"/>
      <c r="M286" s="227"/>
      <c r="N286" s="226">
        <v>315868.42</v>
      </c>
      <c r="O286" s="227"/>
      <c r="P286" s="227"/>
      <c r="Q286" s="227"/>
      <c r="R286" s="94">
        <f t="shared" si="6"/>
        <v>0.5377261731484555</v>
      </c>
      <c r="S286" s="46"/>
      <c r="T286" s="46"/>
      <c r="U286" s="46"/>
      <c r="V286" s="46"/>
      <c r="W286" s="46"/>
      <c r="X286" s="46"/>
    </row>
    <row r="287" spans="1:24" x14ac:dyDescent="0.3">
      <c r="A287" s="224" t="s">
        <v>189</v>
      </c>
      <c r="B287" s="225"/>
      <c r="C287" s="225"/>
      <c r="D287" s="225"/>
      <c r="E287" s="225"/>
      <c r="F287" s="225"/>
      <c r="G287" s="225"/>
      <c r="H287" s="225"/>
      <c r="I287" s="225"/>
      <c r="J287" s="225"/>
      <c r="K287" s="226">
        <v>587415</v>
      </c>
      <c r="L287" s="227"/>
      <c r="M287" s="227"/>
      <c r="N287" s="226">
        <v>315798.42</v>
      </c>
      <c r="O287" s="227"/>
      <c r="P287" s="227"/>
      <c r="Q287" s="227"/>
      <c r="R287" s="94">
        <f t="shared" si="6"/>
        <v>0.53760700697122132</v>
      </c>
      <c r="S287" s="46"/>
      <c r="T287" s="46"/>
      <c r="U287" s="46"/>
      <c r="V287" s="46"/>
      <c r="W287" s="46"/>
      <c r="X287" s="46"/>
    </row>
    <row r="288" spans="1:24" x14ac:dyDescent="0.3">
      <c r="A288" s="86" t="s">
        <v>167</v>
      </c>
      <c r="B288" s="86"/>
      <c r="C288" s="228" t="s">
        <v>4</v>
      </c>
      <c r="D288" s="229"/>
      <c r="E288" s="229"/>
      <c r="F288" s="229"/>
      <c r="G288" s="229"/>
      <c r="H288" s="229"/>
      <c r="I288" s="229"/>
      <c r="J288" s="229"/>
      <c r="K288" s="230">
        <v>587415</v>
      </c>
      <c r="L288" s="231"/>
      <c r="M288" s="231"/>
      <c r="N288" s="230">
        <v>315798.42</v>
      </c>
      <c r="O288" s="231"/>
      <c r="P288" s="231"/>
      <c r="Q288" s="231"/>
      <c r="R288" s="94">
        <f t="shared" si="6"/>
        <v>0.53760700697122132</v>
      </c>
      <c r="S288" s="46"/>
      <c r="T288" s="46"/>
      <c r="U288" s="46"/>
      <c r="V288" s="46"/>
      <c r="W288" s="46"/>
      <c r="X288" s="46"/>
    </row>
    <row r="289" spans="1:24" x14ac:dyDescent="0.3">
      <c r="A289" s="86" t="s">
        <v>207</v>
      </c>
      <c r="B289" s="86"/>
      <c r="C289" s="228" t="s">
        <v>5</v>
      </c>
      <c r="D289" s="229"/>
      <c r="E289" s="229"/>
      <c r="F289" s="229"/>
      <c r="G289" s="229"/>
      <c r="H289" s="229"/>
      <c r="I289" s="229"/>
      <c r="J289" s="229"/>
      <c r="K289" s="230">
        <v>559700</v>
      </c>
      <c r="L289" s="231"/>
      <c r="M289" s="231"/>
      <c r="N289" s="230">
        <v>303664.88</v>
      </c>
      <c r="O289" s="231"/>
      <c r="P289" s="231"/>
      <c r="Q289" s="231"/>
      <c r="R289" s="94">
        <f t="shared" si="6"/>
        <v>0.54254936573164192</v>
      </c>
      <c r="S289" s="46"/>
      <c r="T289" s="46"/>
      <c r="U289" s="46"/>
      <c r="V289" s="46"/>
      <c r="W289" s="46"/>
      <c r="X289" s="46"/>
    </row>
    <row r="290" spans="1:24" x14ac:dyDescent="0.3">
      <c r="A290" s="86" t="s">
        <v>208</v>
      </c>
      <c r="B290" s="86"/>
      <c r="C290" s="228" t="s">
        <v>35</v>
      </c>
      <c r="D290" s="229"/>
      <c r="E290" s="229"/>
      <c r="F290" s="229"/>
      <c r="G290" s="229"/>
      <c r="H290" s="229"/>
      <c r="I290" s="229"/>
      <c r="J290" s="229"/>
      <c r="K290" s="230">
        <v>460000</v>
      </c>
      <c r="L290" s="231"/>
      <c r="M290" s="231"/>
      <c r="N290" s="230">
        <v>253551.09</v>
      </c>
      <c r="O290" s="231"/>
      <c r="P290" s="231"/>
      <c r="Q290" s="231"/>
      <c r="R290" s="94">
        <f t="shared" si="6"/>
        <v>0.55119802173913046</v>
      </c>
      <c r="S290" s="46"/>
      <c r="T290" s="46"/>
      <c r="U290" s="46"/>
      <c r="V290" s="46"/>
      <c r="W290" s="46"/>
      <c r="X290" s="46"/>
    </row>
    <row r="291" spans="1:24" x14ac:dyDescent="0.3">
      <c r="A291" s="86" t="s">
        <v>209</v>
      </c>
      <c r="B291" s="86"/>
      <c r="C291" s="228" t="s">
        <v>36</v>
      </c>
      <c r="D291" s="229"/>
      <c r="E291" s="229"/>
      <c r="F291" s="229"/>
      <c r="G291" s="229"/>
      <c r="H291" s="229"/>
      <c r="I291" s="229"/>
      <c r="J291" s="229"/>
      <c r="K291" s="230">
        <v>460000</v>
      </c>
      <c r="L291" s="231"/>
      <c r="M291" s="231"/>
      <c r="N291" s="230">
        <v>253551.09</v>
      </c>
      <c r="O291" s="231"/>
      <c r="P291" s="231"/>
      <c r="Q291" s="231"/>
      <c r="R291" s="94">
        <f t="shared" si="6"/>
        <v>0.55119802173913046</v>
      </c>
      <c r="S291" s="46"/>
      <c r="T291" s="46"/>
      <c r="U291" s="46"/>
      <c r="V291" s="46"/>
      <c r="W291" s="46"/>
      <c r="X291" s="46"/>
    </row>
    <row r="292" spans="1:24" x14ac:dyDescent="0.3">
      <c r="A292" s="86" t="s">
        <v>210</v>
      </c>
      <c r="B292" s="86"/>
      <c r="C292" s="228" t="s">
        <v>87</v>
      </c>
      <c r="D292" s="229"/>
      <c r="E292" s="229"/>
      <c r="F292" s="229"/>
      <c r="G292" s="229"/>
      <c r="H292" s="229"/>
      <c r="I292" s="229"/>
      <c r="J292" s="229"/>
      <c r="K292" s="230">
        <v>19700</v>
      </c>
      <c r="L292" s="231"/>
      <c r="M292" s="231"/>
      <c r="N292" s="230">
        <v>8238.69</v>
      </c>
      <c r="O292" s="231"/>
      <c r="P292" s="231"/>
      <c r="Q292" s="231"/>
      <c r="R292" s="94">
        <f t="shared" si="6"/>
        <v>0.41820761421319802</v>
      </c>
      <c r="S292" s="46"/>
      <c r="T292" s="46"/>
      <c r="U292" s="46"/>
      <c r="V292" s="46"/>
      <c r="W292" s="46"/>
      <c r="X292" s="46"/>
    </row>
    <row r="293" spans="1:24" x14ac:dyDescent="0.3">
      <c r="A293" s="86" t="s">
        <v>211</v>
      </c>
      <c r="B293" s="86"/>
      <c r="C293" s="228" t="s">
        <v>87</v>
      </c>
      <c r="D293" s="229"/>
      <c r="E293" s="229"/>
      <c r="F293" s="229"/>
      <c r="G293" s="229"/>
      <c r="H293" s="229"/>
      <c r="I293" s="229"/>
      <c r="J293" s="229"/>
      <c r="K293" s="230">
        <v>19700</v>
      </c>
      <c r="L293" s="231"/>
      <c r="M293" s="231"/>
      <c r="N293" s="230">
        <v>8238.69</v>
      </c>
      <c r="O293" s="231"/>
      <c r="P293" s="231"/>
      <c r="Q293" s="231"/>
      <c r="R293" s="94">
        <f t="shared" si="6"/>
        <v>0.41820761421319802</v>
      </c>
      <c r="S293" s="46"/>
      <c r="T293" s="46"/>
      <c r="U293" s="46"/>
      <c r="V293" s="46"/>
      <c r="W293" s="46"/>
      <c r="X293" s="46"/>
    </row>
    <row r="294" spans="1:24" x14ac:dyDescent="0.3">
      <c r="A294" s="86" t="s">
        <v>212</v>
      </c>
      <c r="B294" s="86"/>
      <c r="C294" s="228" t="s">
        <v>88</v>
      </c>
      <c r="D294" s="229"/>
      <c r="E294" s="229"/>
      <c r="F294" s="229"/>
      <c r="G294" s="229"/>
      <c r="H294" s="229"/>
      <c r="I294" s="229"/>
      <c r="J294" s="229"/>
      <c r="K294" s="230">
        <v>80000</v>
      </c>
      <c r="L294" s="231"/>
      <c r="M294" s="231"/>
      <c r="N294" s="230">
        <v>41875.1</v>
      </c>
      <c r="O294" s="231"/>
      <c r="P294" s="231"/>
      <c r="Q294" s="231"/>
      <c r="R294" s="94">
        <f t="shared" si="6"/>
        <v>0.52343874999999995</v>
      </c>
      <c r="S294" s="46"/>
      <c r="T294" s="46"/>
      <c r="U294" s="46"/>
      <c r="V294" s="46"/>
      <c r="W294" s="46"/>
      <c r="X294" s="46"/>
    </row>
    <row r="295" spans="1:24" x14ac:dyDescent="0.3">
      <c r="A295" s="86" t="s">
        <v>226</v>
      </c>
      <c r="B295" s="86"/>
      <c r="C295" s="228" t="s">
        <v>227</v>
      </c>
      <c r="D295" s="229"/>
      <c r="E295" s="229"/>
      <c r="F295" s="229"/>
      <c r="G295" s="229"/>
      <c r="H295" s="229"/>
      <c r="I295" s="229"/>
      <c r="J295" s="229"/>
      <c r="K295" s="230">
        <v>0</v>
      </c>
      <c r="L295" s="231"/>
      <c r="M295" s="231"/>
      <c r="N295" s="230">
        <v>0</v>
      </c>
      <c r="O295" s="231"/>
      <c r="P295" s="231"/>
      <c r="Q295" s="231"/>
      <c r="R295" s="94" t="s">
        <v>162</v>
      </c>
      <c r="S295" s="46"/>
      <c r="T295" s="46"/>
      <c r="U295" s="46"/>
      <c r="V295" s="46"/>
      <c r="W295" s="46"/>
      <c r="X295" s="46"/>
    </row>
    <row r="296" spans="1:24" x14ac:dyDescent="0.3">
      <c r="A296" s="86" t="s">
        <v>213</v>
      </c>
      <c r="B296" s="86"/>
      <c r="C296" s="228" t="s">
        <v>89</v>
      </c>
      <c r="D296" s="229"/>
      <c r="E296" s="229"/>
      <c r="F296" s="229"/>
      <c r="G296" s="229"/>
      <c r="H296" s="229"/>
      <c r="I296" s="229"/>
      <c r="J296" s="229"/>
      <c r="K296" s="230">
        <v>80000</v>
      </c>
      <c r="L296" s="231"/>
      <c r="M296" s="231"/>
      <c r="N296" s="230">
        <v>41875.1</v>
      </c>
      <c r="O296" s="231"/>
      <c r="P296" s="231"/>
      <c r="Q296" s="231"/>
      <c r="R296" s="94">
        <f t="shared" si="6"/>
        <v>0.52343874999999995</v>
      </c>
      <c r="S296" s="46"/>
      <c r="T296" s="46"/>
      <c r="U296" s="46"/>
      <c r="V296" s="46"/>
      <c r="W296" s="46"/>
      <c r="X296" s="46"/>
    </row>
    <row r="297" spans="1:24" x14ac:dyDescent="0.3">
      <c r="A297" s="86" t="s">
        <v>168</v>
      </c>
      <c r="B297" s="86"/>
      <c r="C297" s="228" t="s">
        <v>11</v>
      </c>
      <c r="D297" s="229"/>
      <c r="E297" s="229"/>
      <c r="F297" s="229"/>
      <c r="G297" s="229"/>
      <c r="H297" s="229"/>
      <c r="I297" s="229"/>
      <c r="J297" s="229"/>
      <c r="K297" s="230">
        <v>27700</v>
      </c>
      <c r="L297" s="231"/>
      <c r="M297" s="231"/>
      <c r="N297" s="230">
        <v>12133.54</v>
      </c>
      <c r="O297" s="231"/>
      <c r="P297" s="231"/>
      <c r="Q297" s="231"/>
      <c r="R297" s="94">
        <f t="shared" si="6"/>
        <v>0.43803393501805055</v>
      </c>
      <c r="S297" s="46"/>
      <c r="T297" s="46"/>
      <c r="U297" s="46"/>
      <c r="V297" s="46"/>
      <c r="W297" s="46"/>
      <c r="X297" s="46"/>
    </row>
    <row r="298" spans="1:24" x14ac:dyDescent="0.3">
      <c r="A298" s="86" t="s">
        <v>169</v>
      </c>
      <c r="B298" s="86"/>
      <c r="C298" s="228" t="s">
        <v>37</v>
      </c>
      <c r="D298" s="229"/>
      <c r="E298" s="229"/>
      <c r="F298" s="229"/>
      <c r="G298" s="229"/>
      <c r="H298" s="229"/>
      <c r="I298" s="229"/>
      <c r="J298" s="229"/>
      <c r="K298" s="230">
        <v>24200</v>
      </c>
      <c r="L298" s="231"/>
      <c r="M298" s="231"/>
      <c r="N298" s="230">
        <v>12133.54</v>
      </c>
      <c r="O298" s="231"/>
      <c r="P298" s="231"/>
      <c r="Q298" s="231"/>
      <c r="R298" s="94">
        <f t="shared" si="6"/>
        <v>0.5013859504132232</v>
      </c>
      <c r="S298" s="46"/>
      <c r="T298" s="46"/>
      <c r="U298" s="46"/>
      <c r="V298" s="46"/>
      <c r="W298" s="46"/>
      <c r="X298" s="46"/>
    </row>
    <row r="299" spans="1:24" x14ac:dyDescent="0.3">
      <c r="A299" s="86" t="s">
        <v>90</v>
      </c>
      <c r="B299" s="86"/>
      <c r="C299" s="228" t="s">
        <v>91</v>
      </c>
      <c r="D299" s="229"/>
      <c r="E299" s="229"/>
      <c r="F299" s="229"/>
      <c r="G299" s="229"/>
      <c r="H299" s="229"/>
      <c r="I299" s="229"/>
      <c r="J299" s="229"/>
      <c r="K299" s="230">
        <v>24200</v>
      </c>
      <c r="L299" s="231"/>
      <c r="M299" s="231"/>
      <c r="N299" s="230">
        <v>12133.54</v>
      </c>
      <c r="O299" s="231"/>
      <c r="P299" s="231"/>
      <c r="Q299" s="231"/>
      <c r="R299" s="94">
        <f>N299/K299</f>
        <v>0.5013859504132232</v>
      </c>
      <c r="S299" s="46"/>
      <c r="T299" s="46"/>
      <c r="U299" s="46"/>
      <c r="V299" s="46"/>
      <c r="W299" s="46"/>
      <c r="X299" s="46"/>
    </row>
    <row r="300" spans="1:24" s="54" customFormat="1" x14ac:dyDescent="0.3">
      <c r="A300" s="153">
        <v>323</v>
      </c>
      <c r="B300" s="116"/>
      <c r="C300" s="228" t="s">
        <v>109</v>
      </c>
      <c r="D300" s="229"/>
      <c r="E300" s="229"/>
      <c r="F300" s="229"/>
      <c r="G300" s="229"/>
      <c r="H300" s="229"/>
      <c r="I300" s="229"/>
      <c r="J300" s="229"/>
      <c r="K300" s="230">
        <v>3500</v>
      </c>
      <c r="L300" s="231"/>
      <c r="M300" s="231"/>
      <c r="N300" s="230">
        <v>0</v>
      </c>
      <c r="O300" s="231"/>
      <c r="P300" s="231"/>
      <c r="Q300" s="231"/>
      <c r="R300" s="94" t="s">
        <v>162</v>
      </c>
      <c r="S300" s="46"/>
      <c r="T300" s="46"/>
      <c r="U300" s="46"/>
      <c r="V300" s="46"/>
      <c r="W300" s="46"/>
      <c r="X300" s="46"/>
    </row>
    <row r="301" spans="1:24" s="54" customFormat="1" x14ac:dyDescent="0.3">
      <c r="A301" s="153">
        <v>3237</v>
      </c>
      <c r="B301" s="116"/>
      <c r="C301" s="228" t="s">
        <v>119</v>
      </c>
      <c r="D301" s="229"/>
      <c r="E301" s="229"/>
      <c r="F301" s="229"/>
      <c r="G301" s="229"/>
      <c r="H301" s="229"/>
      <c r="I301" s="229"/>
      <c r="J301" s="229"/>
      <c r="K301" s="230">
        <v>3500</v>
      </c>
      <c r="L301" s="231"/>
      <c r="M301" s="231"/>
      <c r="N301" s="230">
        <v>0</v>
      </c>
      <c r="O301" s="231"/>
      <c r="P301" s="231"/>
      <c r="Q301" s="231"/>
      <c r="R301" s="94">
        <f t="shared" ref="R301:R303" si="8">N301/K301</f>
        <v>0</v>
      </c>
      <c r="S301" s="46"/>
      <c r="T301" s="46"/>
      <c r="U301" s="46"/>
      <c r="V301" s="46"/>
      <c r="W301" s="46"/>
      <c r="X301" s="46"/>
    </row>
    <row r="302" spans="1:24" s="54" customFormat="1" x14ac:dyDescent="0.3">
      <c r="A302" s="153">
        <v>34</v>
      </c>
      <c r="B302" s="116"/>
      <c r="C302" s="228" t="s">
        <v>128</v>
      </c>
      <c r="D302" s="229"/>
      <c r="E302" s="229"/>
      <c r="F302" s="229"/>
      <c r="G302" s="229"/>
      <c r="H302" s="229"/>
      <c r="I302" s="229"/>
      <c r="J302" s="229"/>
      <c r="K302" s="230">
        <v>15</v>
      </c>
      <c r="L302" s="231"/>
      <c r="M302" s="231"/>
      <c r="N302" s="230">
        <v>0</v>
      </c>
      <c r="O302" s="231"/>
      <c r="P302" s="231"/>
      <c r="Q302" s="231"/>
      <c r="R302" s="94">
        <f t="shared" si="8"/>
        <v>0</v>
      </c>
      <c r="S302" s="46"/>
      <c r="T302" s="46"/>
      <c r="U302" s="46"/>
      <c r="V302" s="46"/>
      <c r="W302" s="46"/>
      <c r="X302" s="46"/>
    </row>
    <row r="303" spans="1:24" s="54" customFormat="1" x14ac:dyDescent="0.3">
      <c r="A303" s="153">
        <v>343</v>
      </c>
      <c r="B303" s="116"/>
      <c r="C303" s="228" t="s">
        <v>129</v>
      </c>
      <c r="D303" s="229"/>
      <c r="E303" s="229"/>
      <c r="F303" s="229"/>
      <c r="G303" s="229"/>
      <c r="H303" s="229"/>
      <c r="I303" s="229"/>
      <c r="J303" s="229"/>
      <c r="K303" s="230">
        <v>15</v>
      </c>
      <c r="L303" s="231"/>
      <c r="M303" s="231"/>
      <c r="N303" s="230">
        <v>0</v>
      </c>
      <c r="O303" s="231"/>
      <c r="P303" s="231"/>
      <c r="Q303" s="231"/>
      <c r="R303" s="94">
        <f t="shared" si="8"/>
        <v>0</v>
      </c>
      <c r="S303" s="46"/>
      <c r="T303" s="46"/>
      <c r="U303" s="46"/>
      <c r="V303" s="46"/>
      <c r="W303" s="46"/>
      <c r="X303" s="46"/>
    </row>
    <row r="304" spans="1:24" s="54" customFormat="1" x14ac:dyDescent="0.3">
      <c r="A304" s="153">
        <v>3433</v>
      </c>
      <c r="B304" s="116"/>
      <c r="C304" s="228" t="s">
        <v>247</v>
      </c>
      <c r="D304" s="229"/>
      <c r="E304" s="229"/>
      <c r="F304" s="229"/>
      <c r="G304" s="229"/>
      <c r="H304" s="229"/>
      <c r="I304" s="229"/>
      <c r="J304" s="229"/>
      <c r="K304" s="230">
        <v>15</v>
      </c>
      <c r="L304" s="231"/>
      <c r="M304" s="231"/>
      <c r="N304" s="230">
        <v>0</v>
      </c>
      <c r="O304" s="231"/>
      <c r="P304" s="231"/>
      <c r="Q304" s="231"/>
      <c r="R304" s="94">
        <f>N304/K304</f>
        <v>0</v>
      </c>
      <c r="S304" s="46"/>
      <c r="T304" s="46"/>
      <c r="U304" s="46"/>
      <c r="V304" s="46"/>
      <c r="W304" s="46"/>
      <c r="X304" s="46"/>
    </row>
    <row r="305" spans="1:24" s="54" customFormat="1" x14ac:dyDescent="0.3">
      <c r="A305" s="224" t="s">
        <v>270</v>
      </c>
      <c r="B305" s="225"/>
      <c r="C305" s="225"/>
      <c r="D305" s="225"/>
      <c r="E305" s="225"/>
      <c r="F305" s="225"/>
      <c r="G305" s="225"/>
      <c r="H305" s="225"/>
      <c r="I305" s="225"/>
      <c r="J305" s="225"/>
      <c r="K305" s="226">
        <v>0</v>
      </c>
      <c r="L305" s="227"/>
      <c r="M305" s="227"/>
      <c r="N305" s="226">
        <v>70</v>
      </c>
      <c r="O305" s="227"/>
      <c r="P305" s="227"/>
      <c r="Q305" s="227"/>
      <c r="R305" s="154" t="s">
        <v>162</v>
      </c>
      <c r="S305" s="46"/>
      <c r="T305" s="46"/>
      <c r="U305" s="46"/>
      <c r="V305" s="46"/>
      <c r="W305" s="46"/>
      <c r="X305" s="46"/>
    </row>
    <row r="306" spans="1:24" s="54" customFormat="1" x14ac:dyDescent="0.3">
      <c r="A306" s="116" t="s">
        <v>167</v>
      </c>
      <c r="B306" s="116"/>
      <c r="C306" s="228" t="s">
        <v>4</v>
      </c>
      <c r="D306" s="229"/>
      <c r="E306" s="229"/>
      <c r="F306" s="229"/>
      <c r="G306" s="229"/>
      <c r="H306" s="229"/>
      <c r="I306" s="229"/>
      <c r="J306" s="229"/>
      <c r="K306" s="230">
        <v>0</v>
      </c>
      <c r="L306" s="231"/>
      <c r="M306" s="231"/>
      <c r="N306" s="230">
        <v>70</v>
      </c>
      <c r="O306" s="231"/>
      <c r="P306" s="231"/>
      <c r="Q306" s="231"/>
      <c r="R306" s="154" t="s">
        <v>162</v>
      </c>
      <c r="S306" s="46"/>
      <c r="T306" s="46"/>
      <c r="U306" s="46"/>
      <c r="V306" s="46"/>
      <c r="W306" s="46"/>
      <c r="X306" s="46"/>
    </row>
    <row r="307" spans="1:24" s="54" customFormat="1" x14ac:dyDescent="0.3">
      <c r="A307" s="116" t="s">
        <v>207</v>
      </c>
      <c r="B307" s="116"/>
      <c r="C307" s="228" t="s">
        <v>5</v>
      </c>
      <c r="D307" s="229"/>
      <c r="E307" s="229"/>
      <c r="F307" s="229"/>
      <c r="G307" s="229"/>
      <c r="H307" s="229"/>
      <c r="I307" s="229"/>
      <c r="J307" s="229"/>
      <c r="K307" s="230">
        <v>0</v>
      </c>
      <c r="L307" s="231"/>
      <c r="M307" s="231"/>
      <c r="N307" s="230">
        <v>70</v>
      </c>
      <c r="O307" s="231"/>
      <c r="P307" s="231"/>
      <c r="Q307" s="231"/>
      <c r="R307" s="154" t="s">
        <v>162</v>
      </c>
      <c r="S307" s="46"/>
      <c r="T307" s="46"/>
      <c r="U307" s="46"/>
      <c r="V307" s="46"/>
      <c r="W307" s="46"/>
      <c r="X307" s="46"/>
    </row>
    <row r="308" spans="1:24" s="54" customFormat="1" x14ac:dyDescent="0.3">
      <c r="A308" s="116" t="s">
        <v>208</v>
      </c>
      <c r="B308" s="116"/>
      <c r="C308" s="228" t="s">
        <v>35</v>
      </c>
      <c r="D308" s="229"/>
      <c r="E308" s="229"/>
      <c r="F308" s="229"/>
      <c r="G308" s="229"/>
      <c r="H308" s="229"/>
      <c r="I308" s="229"/>
      <c r="J308" s="229"/>
      <c r="K308" s="230">
        <v>0</v>
      </c>
      <c r="L308" s="231"/>
      <c r="M308" s="231"/>
      <c r="N308" s="230">
        <v>60.09</v>
      </c>
      <c r="O308" s="231"/>
      <c r="P308" s="231"/>
      <c r="Q308" s="231"/>
      <c r="R308" s="154" t="s">
        <v>162</v>
      </c>
      <c r="S308" s="46"/>
      <c r="T308" s="46"/>
      <c r="U308" s="46"/>
      <c r="V308" s="46"/>
      <c r="W308" s="46"/>
      <c r="X308" s="46"/>
    </row>
    <row r="309" spans="1:24" s="54" customFormat="1" x14ac:dyDescent="0.3">
      <c r="A309" s="116" t="s">
        <v>209</v>
      </c>
      <c r="B309" s="116"/>
      <c r="C309" s="228" t="s">
        <v>36</v>
      </c>
      <c r="D309" s="229"/>
      <c r="E309" s="229"/>
      <c r="F309" s="229"/>
      <c r="G309" s="229"/>
      <c r="H309" s="229"/>
      <c r="I309" s="229"/>
      <c r="J309" s="229"/>
      <c r="K309" s="230">
        <v>0</v>
      </c>
      <c r="L309" s="231"/>
      <c r="M309" s="231"/>
      <c r="N309" s="230">
        <v>60.09</v>
      </c>
      <c r="O309" s="231"/>
      <c r="P309" s="231"/>
      <c r="Q309" s="231"/>
      <c r="R309" s="154" t="s">
        <v>162</v>
      </c>
      <c r="S309" s="46"/>
      <c r="T309" s="46"/>
      <c r="U309" s="46"/>
      <c r="V309" s="46"/>
      <c r="W309" s="46"/>
      <c r="X309" s="46"/>
    </row>
    <row r="310" spans="1:24" s="54" customFormat="1" x14ac:dyDescent="0.3">
      <c r="A310" s="116" t="s">
        <v>212</v>
      </c>
      <c r="B310" s="116"/>
      <c r="C310" s="228" t="s">
        <v>88</v>
      </c>
      <c r="D310" s="229"/>
      <c r="E310" s="229"/>
      <c r="F310" s="229"/>
      <c r="G310" s="229"/>
      <c r="H310" s="229"/>
      <c r="I310" s="229"/>
      <c r="J310" s="229"/>
      <c r="K310" s="230">
        <v>0</v>
      </c>
      <c r="L310" s="231"/>
      <c r="M310" s="231"/>
      <c r="N310" s="230">
        <v>9.91</v>
      </c>
      <c r="O310" s="231"/>
      <c r="P310" s="231"/>
      <c r="Q310" s="231"/>
      <c r="R310" s="154" t="s">
        <v>162</v>
      </c>
      <c r="S310" s="46"/>
      <c r="T310" s="46"/>
      <c r="U310" s="46"/>
      <c r="V310" s="46"/>
      <c r="W310" s="46"/>
      <c r="X310" s="46"/>
    </row>
    <row r="311" spans="1:24" s="54" customFormat="1" x14ac:dyDescent="0.3">
      <c r="A311" s="153">
        <v>3132</v>
      </c>
      <c r="B311" s="116"/>
      <c r="C311" s="228" t="s">
        <v>89</v>
      </c>
      <c r="D311" s="229"/>
      <c r="E311" s="229"/>
      <c r="F311" s="229"/>
      <c r="G311" s="229"/>
      <c r="H311" s="229"/>
      <c r="I311" s="229"/>
      <c r="J311" s="229"/>
      <c r="K311" s="230">
        <v>0</v>
      </c>
      <c r="L311" s="231"/>
      <c r="M311" s="231"/>
      <c r="N311" s="230">
        <v>9.91</v>
      </c>
      <c r="O311" s="231"/>
      <c r="P311" s="231"/>
      <c r="Q311" s="231"/>
      <c r="R311" s="94" t="s">
        <v>162</v>
      </c>
      <c r="S311" s="46"/>
      <c r="T311" s="46"/>
      <c r="U311" s="46"/>
      <c r="V311" s="46"/>
      <c r="W311" s="46"/>
      <c r="X311" s="46"/>
    </row>
  </sheetData>
  <mergeCells count="933">
    <mergeCell ref="C309:J309"/>
    <mergeCell ref="K309:M309"/>
    <mergeCell ref="N309:Q309"/>
    <mergeCell ref="C310:J310"/>
    <mergeCell ref="K310:M310"/>
    <mergeCell ref="N310:Q310"/>
    <mergeCell ref="C311:J311"/>
    <mergeCell ref="K311:M311"/>
    <mergeCell ref="N311:Q311"/>
    <mergeCell ref="C306:J306"/>
    <mergeCell ref="K306:M306"/>
    <mergeCell ref="N306:Q306"/>
    <mergeCell ref="C307:J307"/>
    <mergeCell ref="K307:M307"/>
    <mergeCell ref="N307:Q307"/>
    <mergeCell ref="C308:J308"/>
    <mergeCell ref="K308:M308"/>
    <mergeCell ref="N308:Q308"/>
    <mergeCell ref="C303:J303"/>
    <mergeCell ref="K303:M303"/>
    <mergeCell ref="N303:Q303"/>
    <mergeCell ref="C304:J304"/>
    <mergeCell ref="K304:M304"/>
    <mergeCell ref="N304:Q304"/>
    <mergeCell ref="A305:J305"/>
    <mergeCell ref="K305:M305"/>
    <mergeCell ref="N305:Q305"/>
    <mergeCell ref="C300:J300"/>
    <mergeCell ref="K300:M300"/>
    <mergeCell ref="N300:Q300"/>
    <mergeCell ref="C301:J301"/>
    <mergeCell ref="K301:M301"/>
    <mergeCell ref="N301:Q301"/>
    <mergeCell ref="C302:J302"/>
    <mergeCell ref="K302:M302"/>
    <mergeCell ref="N302:Q302"/>
    <mergeCell ref="C261:J261"/>
    <mergeCell ref="K261:M261"/>
    <mergeCell ref="N261:Q261"/>
    <mergeCell ref="C262:J262"/>
    <mergeCell ref="K262:M262"/>
    <mergeCell ref="N262:Q262"/>
    <mergeCell ref="A278:J278"/>
    <mergeCell ref="K278:M278"/>
    <mergeCell ref="N278:Q278"/>
    <mergeCell ref="C277:J277"/>
    <mergeCell ref="K277:M277"/>
    <mergeCell ref="N277:Q277"/>
    <mergeCell ref="C274:J274"/>
    <mergeCell ref="K274:M274"/>
    <mergeCell ref="N274:Q274"/>
    <mergeCell ref="C275:J275"/>
    <mergeCell ref="K275:M275"/>
    <mergeCell ref="N275:Q275"/>
    <mergeCell ref="C276:J276"/>
    <mergeCell ref="K276:M276"/>
    <mergeCell ref="N276:Q276"/>
    <mergeCell ref="A271:J271"/>
    <mergeCell ref="K271:M271"/>
    <mergeCell ref="N271:Q271"/>
    <mergeCell ref="C259:J259"/>
    <mergeCell ref="K259:M259"/>
    <mergeCell ref="N259:Q259"/>
    <mergeCell ref="C260:J260"/>
    <mergeCell ref="K260:M260"/>
    <mergeCell ref="N260:Q260"/>
    <mergeCell ref="A246:J246"/>
    <mergeCell ref="K246:M246"/>
    <mergeCell ref="N246:Q246"/>
    <mergeCell ref="A247:J247"/>
    <mergeCell ref="K247:M247"/>
    <mergeCell ref="N247:Q247"/>
    <mergeCell ref="C256:J256"/>
    <mergeCell ref="K256:M256"/>
    <mergeCell ref="N256:Q256"/>
    <mergeCell ref="C257:J257"/>
    <mergeCell ref="K257:M257"/>
    <mergeCell ref="N257:Q257"/>
    <mergeCell ref="C258:J258"/>
    <mergeCell ref="K258:M258"/>
    <mergeCell ref="N258:Q258"/>
    <mergeCell ref="C253:J253"/>
    <mergeCell ref="K253:M253"/>
    <mergeCell ref="N253:Q253"/>
    <mergeCell ref="C201:J201"/>
    <mergeCell ref="K201:M201"/>
    <mergeCell ref="N201:Q201"/>
    <mergeCell ref="A245:J245"/>
    <mergeCell ref="K245:M245"/>
    <mergeCell ref="N245:Q245"/>
    <mergeCell ref="A248:J248"/>
    <mergeCell ref="K248:M248"/>
    <mergeCell ref="N248:Q248"/>
    <mergeCell ref="C244:J244"/>
    <mergeCell ref="K244:M244"/>
    <mergeCell ref="N244:Q244"/>
    <mergeCell ref="C241:J241"/>
    <mergeCell ref="K241:M241"/>
    <mergeCell ref="N241:Q241"/>
    <mergeCell ref="C242:J242"/>
    <mergeCell ref="K242:M242"/>
    <mergeCell ref="N242:Q242"/>
    <mergeCell ref="C198:J198"/>
    <mergeCell ref="K198:M198"/>
    <mergeCell ref="N198:Q198"/>
    <mergeCell ref="C199:J199"/>
    <mergeCell ref="K199:M199"/>
    <mergeCell ref="N199:Q199"/>
    <mergeCell ref="C200:J200"/>
    <mergeCell ref="K200:M200"/>
    <mergeCell ref="N200:Q200"/>
    <mergeCell ref="C113:J113"/>
    <mergeCell ref="K113:M113"/>
    <mergeCell ref="N113:Q113"/>
    <mergeCell ref="C116:J116"/>
    <mergeCell ref="K116:M116"/>
    <mergeCell ref="N116:Q116"/>
    <mergeCell ref="C117:J117"/>
    <mergeCell ref="K117:M117"/>
    <mergeCell ref="N117:Q117"/>
    <mergeCell ref="C114:J114"/>
    <mergeCell ref="K114:M114"/>
    <mergeCell ref="N114:Q114"/>
    <mergeCell ref="C115:J115"/>
    <mergeCell ref="K115:M115"/>
    <mergeCell ref="N115:Q115"/>
    <mergeCell ref="C110:J110"/>
    <mergeCell ref="K110:M110"/>
    <mergeCell ref="N110:Q110"/>
    <mergeCell ref="C111:J111"/>
    <mergeCell ref="K111:M111"/>
    <mergeCell ref="N111:Q111"/>
    <mergeCell ref="C112:J112"/>
    <mergeCell ref="K112:M112"/>
    <mergeCell ref="N112:Q112"/>
    <mergeCell ref="C107:J107"/>
    <mergeCell ref="K107:M107"/>
    <mergeCell ref="N107:Q107"/>
    <mergeCell ref="C108:J108"/>
    <mergeCell ref="K108:M108"/>
    <mergeCell ref="N108:Q108"/>
    <mergeCell ref="C109:J109"/>
    <mergeCell ref="K109:M109"/>
    <mergeCell ref="N109:Q109"/>
    <mergeCell ref="C105:J105"/>
    <mergeCell ref="K105:M105"/>
    <mergeCell ref="N105:Q105"/>
    <mergeCell ref="C106:J106"/>
    <mergeCell ref="K106:M106"/>
    <mergeCell ref="N106:Q106"/>
    <mergeCell ref="A101:J101"/>
    <mergeCell ref="K101:M101"/>
    <mergeCell ref="N101:Q101"/>
    <mergeCell ref="C103:J103"/>
    <mergeCell ref="K103:M103"/>
    <mergeCell ref="N103:Q103"/>
    <mergeCell ref="C104:J104"/>
    <mergeCell ref="K104:M104"/>
    <mergeCell ref="N104:Q104"/>
    <mergeCell ref="A102:J102"/>
    <mergeCell ref="K102:M102"/>
    <mergeCell ref="N102:Q102"/>
    <mergeCell ref="C100:J100"/>
    <mergeCell ref="K100:M100"/>
    <mergeCell ref="N100:Q100"/>
    <mergeCell ref="C96:J96"/>
    <mergeCell ref="K96:M96"/>
    <mergeCell ref="N96:Q96"/>
    <mergeCell ref="C97:J97"/>
    <mergeCell ref="K97:M97"/>
    <mergeCell ref="N97:Q97"/>
    <mergeCell ref="C98:J98"/>
    <mergeCell ref="K98:M98"/>
    <mergeCell ref="N98:Q98"/>
    <mergeCell ref="C94:J94"/>
    <mergeCell ref="K94:M94"/>
    <mergeCell ref="N94:Q94"/>
    <mergeCell ref="C95:J95"/>
    <mergeCell ref="K95:M95"/>
    <mergeCell ref="N95:Q95"/>
    <mergeCell ref="C99:J99"/>
    <mergeCell ref="K99:M99"/>
    <mergeCell ref="N99:Q99"/>
    <mergeCell ref="C82:J82"/>
    <mergeCell ref="K82:M82"/>
    <mergeCell ref="N82:Q82"/>
    <mergeCell ref="C83:J83"/>
    <mergeCell ref="K83:M83"/>
    <mergeCell ref="N83:Q83"/>
    <mergeCell ref="C84:J84"/>
    <mergeCell ref="K84:M84"/>
    <mergeCell ref="N84:Q84"/>
    <mergeCell ref="A86:J86"/>
    <mergeCell ref="K86:M86"/>
    <mergeCell ref="N86:Q86"/>
    <mergeCell ref="C87:J87"/>
    <mergeCell ref="K87:M87"/>
    <mergeCell ref="N87:Q87"/>
    <mergeCell ref="C85:J85"/>
    <mergeCell ref="K85:M85"/>
    <mergeCell ref="N85:Q85"/>
    <mergeCell ref="C78:J78"/>
    <mergeCell ref="K78:M78"/>
    <mergeCell ref="N78:Q78"/>
    <mergeCell ref="C79:J79"/>
    <mergeCell ref="K79:M79"/>
    <mergeCell ref="N79:Q79"/>
    <mergeCell ref="C80:J80"/>
    <mergeCell ref="K80:M80"/>
    <mergeCell ref="N80:Q80"/>
    <mergeCell ref="C74:J74"/>
    <mergeCell ref="K74:M74"/>
    <mergeCell ref="N74:Q74"/>
    <mergeCell ref="A76:J76"/>
    <mergeCell ref="K76:M76"/>
    <mergeCell ref="N76:Q76"/>
    <mergeCell ref="C77:J77"/>
    <mergeCell ref="K77:M77"/>
    <mergeCell ref="N77:Q77"/>
    <mergeCell ref="K58:M58"/>
    <mergeCell ref="N58:P58"/>
    <mergeCell ref="C58:I58"/>
    <mergeCell ref="K56:M56"/>
    <mergeCell ref="N56:P56"/>
    <mergeCell ref="K57:M57"/>
    <mergeCell ref="N57:P57"/>
    <mergeCell ref="C56:I56"/>
    <mergeCell ref="C57:I57"/>
    <mergeCell ref="K54:M54"/>
    <mergeCell ref="N54:P54"/>
    <mergeCell ref="K55:M55"/>
    <mergeCell ref="N55:P55"/>
    <mergeCell ref="C54:I54"/>
    <mergeCell ref="C55:I55"/>
    <mergeCell ref="K52:M52"/>
    <mergeCell ref="N52:P52"/>
    <mergeCell ref="K53:M53"/>
    <mergeCell ref="N53:P53"/>
    <mergeCell ref="A52:I52"/>
    <mergeCell ref="C53:I53"/>
    <mergeCell ref="K50:M50"/>
    <mergeCell ref="N50:P50"/>
    <mergeCell ref="K51:M51"/>
    <mergeCell ref="N51:P51"/>
    <mergeCell ref="A50:I50"/>
    <mergeCell ref="A51:I51"/>
    <mergeCell ref="C49:I49"/>
    <mergeCell ref="K49:M49"/>
    <mergeCell ref="N49:P49"/>
    <mergeCell ref="C295:J295"/>
    <mergeCell ref="K295:M295"/>
    <mergeCell ref="N295:Q295"/>
    <mergeCell ref="C296:J296"/>
    <mergeCell ref="K296:M296"/>
    <mergeCell ref="N296:Q296"/>
    <mergeCell ref="C299:J299"/>
    <mergeCell ref="K299:M299"/>
    <mergeCell ref="N299:Q299"/>
    <mergeCell ref="C297:J297"/>
    <mergeCell ref="K297:M297"/>
    <mergeCell ref="N297:Q297"/>
    <mergeCell ref="C298:J298"/>
    <mergeCell ref="K298:M298"/>
    <mergeCell ref="N298:Q298"/>
    <mergeCell ref="C292:J292"/>
    <mergeCell ref="K292:M292"/>
    <mergeCell ref="N292:Q292"/>
    <mergeCell ref="C293:J293"/>
    <mergeCell ref="K293:M293"/>
    <mergeCell ref="N293:Q293"/>
    <mergeCell ref="C294:J294"/>
    <mergeCell ref="K294:M294"/>
    <mergeCell ref="N294:Q294"/>
    <mergeCell ref="C289:J289"/>
    <mergeCell ref="K289:M289"/>
    <mergeCell ref="N289:Q289"/>
    <mergeCell ref="C290:J290"/>
    <mergeCell ref="K290:M290"/>
    <mergeCell ref="N290:Q290"/>
    <mergeCell ref="C291:J291"/>
    <mergeCell ref="K291:M291"/>
    <mergeCell ref="N291:Q291"/>
    <mergeCell ref="A286:J286"/>
    <mergeCell ref="K286:M286"/>
    <mergeCell ref="N286:Q286"/>
    <mergeCell ref="A287:J287"/>
    <mergeCell ref="K287:M287"/>
    <mergeCell ref="N287:Q287"/>
    <mergeCell ref="C288:J288"/>
    <mergeCell ref="K288:M288"/>
    <mergeCell ref="N288:Q288"/>
    <mergeCell ref="A284:J284"/>
    <mergeCell ref="K284:M284"/>
    <mergeCell ref="N284:Q284"/>
    <mergeCell ref="A285:J285"/>
    <mergeCell ref="K285:M285"/>
    <mergeCell ref="N285:Q285"/>
    <mergeCell ref="A279:J279"/>
    <mergeCell ref="K279:M279"/>
    <mergeCell ref="N279:Q279"/>
    <mergeCell ref="C280:J280"/>
    <mergeCell ref="K280:M280"/>
    <mergeCell ref="N280:Q280"/>
    <mergeCell ref="C281:J281"/>
    <mergeCell ref="K281:M281"/>
    <mergeCell ref="N281:Q281"/>
    <mergeCell ref="C282:J282"/>
    <mergeCell ref="K282:M282"/>
    <mergeCell ref="N282:Q282"/>
    <mergeCell ref="C283:J283"/>
    <mergeCell ref="K283:M283"/>
    <mergeCell ref="N283:Q283"/>
    <mergeCell ref="A272:J272"/>
    <mergeCell ref="K272:M272"/>
    <mergeCell ref="N272:Q272"/>
    <mergeCell ref="A273:J273"/>
    <mergeCell ref="K273:M273"/>
    <mergeCell ref="N273:Q273"/>
    <mergeCell ref="C268:J268"/>
    <mergeCell ref="K268:M268"/>
    <mergeCell ref="N268:Q268"/>
    <mergeCell ref="C269:J269"/>
    <mergeCell ref="K269:M269"/>
    <mergeCell ref="N269:Q269"/>
    <mergeCell ref="C270:J270"/>
    <mergeCell ref="K270:M270"/>
    <mergeCell ref="N270:Q270"/>
    <mergeCell ref="A265:J265"/>
    <mergeCell ref="K265:M265"/>
    <mergeCell ref="N265:Q265"/>
    <mergeCell ref="A266:J266"/>
    <mergeCell ref="K266:M266"/>
    <mergeCell ref="N266:Q266"/>
    <mergeCell ref="C267:J267"/>
    <mergeCell ref="K267:M267"/>
    <mergeCell ref="N267:Q267"/>
    <mergeCell ref="A263:J263"/>
    <mergeCell ref="K263:M263"/>
    <mergeCell ref="N263:Q263"/>
    <mergeCell ref="A264:J264"/>
    <mergeCell ref="K264:M264"/>
    <mergeCell ref="N264:Q264"/>
    <mergeCell ref="C249:J249"/>
    <mergeCell ref="K249:M249"/>
    <mergeCell ref="N249:Q249"/>
    <mergeCell ref="C250:J250"/>
    <mergeCell ref="K250:M250"/>
    <mergeCell ref="N250:Q250"/>
    <mergeCell ref="C251:J251"/>
    <mergeCell ref="K251:M251"/>
    <mergeCell ref="N251:Q251"/>
    <mergeCell ref="C252:J252"/>
    <mergeCell ref="K252:M252"/>
    <mergeCell ref="N252:Q252"/>
    <mergeCell ref="C254:J254"/>
    <mergeCell ref="K254:M254"/>
    <mergeCell ref="N254:Q254"/>
    <mergeCell ref="C255:J255"/>
    <mergeCell ref="K255:M255"/>
    <mergeCell ref="N255:Q255"/>
    <mergeCell ref="C243:J243"/>
    <mergeCell ref="K243:M243"/>
    <mergeCell ref="N243:Q243"/>
    <mergeCell ref="C238:J238"/>
    <mergeCell ref="K238:M238"/>
    <mergeCell ref="N238:Q238"/>
    <mergeCell ref="C239:J239"/>
    <mergeCell ref="K239:M239"/>
    <mergeCell ref="N239:Q239"/>
    <mergeCell ref="C240:J240"/>
    <mergeCell ref="K240:M240"/>
    <mergeCell ref="N240:Q240"/>
    <mergeCell ref="C235:J235"/>
    <mergeCell ref="K235:M235"/>
    <mergeCell ref="N235:Q235"/>
    <mergeCell ref="C236:J236"/>
    <mergeCell ref="K236:M236"/>
    <mergeCell ref="N236:Q236"/>
    <mergeCell ref="C237:J237"/>
    <mergeCell ref="K237:M237"/>
    <mergeCell ref="N237:Q237"/>
    <mergeCell ref="A232:J232"/>
    <mergeCell ref="K232:M232"/>
    <mergeCell ref="N232:Q232"/>
    <mergeCell ref="C233:J233"/>
    <mergeCell ref="K233:M233"/>
    <mergeCell ref="N233:Q233"/>
    <mergeCell ref="C234:J234"/>
    <mergeCell ref="K234:M234"/>
    <mergeCell ref="N234:Q234"/>
    <mergeCell ref="C229:J229"/>
    <mergeCell ref="K229:M229"/>
    <mergeCell ref="N229:Q229"/>
    <mergeCell ref="A230:J230"/>
    <mergeCell ref="K230:M230"/>
    <mergeCell ref="N230:Q230"/>
    <mergeCell ref="A231:J231"/>
    <mergeCell ref="K231:M231"/>
    <mergeCell ref="N231:Q231"/>
    <mergeCell ref="C226:J226"/>
    <mergeCell ref="K226:M226"/>
    <mergeCell ref="N226:Q226"/>
    <mergeCell ref="C227:J227"/>
    <mergeCell ref="K227:M227"/>
    <mergeCell ref="N227:Q227"/>
    <mergeCell ref="C228:J228"/>
    <mergeCell ref="K228:M228"/>
    <mergeCell ref="N228:Q228"/>
    <mergeCell ref="C223:J223"/>
    <mergeCell ref="K223:M223"/>
    <mergeCell ref="N223:Q223"/>
    <mergeCell ref="A224:J224"/>
    <mergeCell ref="K224:M224"/>
    <mergeCell ref="N224:Q224"/>
    <mergeCell ref="A225:J225"/>
    <mergeCell ref="K225:M225"/>
    <mergeCell ref="N225:Q225"/>
    <mergeCell ref="C220:J220"/>
    <mergeCell ref="K220:M220"/>
    <mergeCell ref="N220:Q220"/>
    <mergeCell ref="C221:J221"/>
    <mergeCell ref="K221:M221"/>
    <mergeCell ref="N221:Q221"/>
    <mergeCell ref="C222:J222"/>
    <mergeCell ref="K222:M222"/>
    <mergeCell ref="N222:Q222"/>
    <mergeCell ref="A217:J217"/>
    <mergeCell ref="K217:M217"/>
    <mergeCell ref="N217:Q217"/>
    <mergeCell ref="A218:J218"/>
    <mergeCell ref="K218:M218"/>
    <mergeCell ref="N218:Q218"/>
    <mergeCell ref="A219:J219"/>
    <mergeCell ref="K219:M219"/>
    <mergeCell ref="N219:Q219"/>
    <mergeCell ref="C214:J214"/>
    <mergeCell ref="K214:M214"/>
    <mergeCell ref="N214:Q214"/>
    <mergeCell ref="C215:J215"/>
    <mergeCell ref="K215:M215"/>
    <mergeCell ref="N215:Q215"/>
    <mergeCell ref="C216:J216"/>
    <mergeCell ref="K216:M216"/>
    <mergeCell ref="N216:Q216"/>
    <mergeCell ref="C211:J211"/>
    <mergeCell ref="K211:M211"/>
    <mergeCell ref="N211:Q211"/>
    <mergeCell ref="C212:J212"/>
    <mergeCell ref="K212:M212"/>
    <mergeCell ref="N212:Q212"/>
    <mergeCell ref="C213:J213"/>
    <mergeCell ref="K213:M213"/>
    <mergeCell ref="N213:Q213"/>
    <mergeCell ref="C208:J208"/>
    <mergeCell ref="K208:M208"/>
    <mergeCell ref="N208:Q208"/>
    <mergeCell ref="C209:J209"/>
    <mergeCell ref="K209:M209"/>
    <mergeCell ref="N209:Q209"/>
    <mergeCell ref="C210:J210"/>
    <mergeCell ref="K210:M210"/>
    <mergeCell ref="N210:Q210"/>
    <mergeCell ref="C205:J205"/>
    <mergeCell ref="K205:M205"/>
    <mergeCell ref="N205:Q205"/>
    <mergeCell ref="C206:J206"/>
    <mergeCell ref="K206:M206"/>
    <mergeCell ref="N206:Q206"/>
    <mergeCell ref="C207:J207"/>
    <mergeCell ref="K207:M207"/>
    <mergeCell ref="N207:Q207"/>
    <mergeCell ref="A202:J202"/>
    <mergeCell ref="K202:M202"/>
    <mergeCell ref="N202:Q202"/>
    <mergeCell ref="A203:J203"/>
    <mergeCell ref="K203:M203"/>
    <mergeCell ref="N203:Q203"/>
    <mergeCell ref="A204:J204"/>
    <mergeCell ref="K204:M204"/>
    <mergeCell ref="N204:Q204"/>
    <mergeCell ref="C195:J195"/>
    <mergeCell ref="K195:M195"/>
    <mergeCell ref="N195:Q195"/>
    <mergeCell ref="C196:J196"/>
    <mergeCell ref="K196:M196"/>
    <mergeCell ref="N196:Q196"/>
    <mergeCell ref="C197:J197"/>
    <mergeCell ref="K197:M197"/>
    <mergeCell ref="N197:Q197"/>
    <mergeCell ref="A192:J192"/>
    <mergeCell ref="K192:M192"/>
    <mergeCell ref="N192:Q192"/>
    <mergeCell ref="A193:J193"/>
    <mergeCell ref="K193:M193"/>
    <mergeCell ref="N193:Q193"/>
    <mergeCell ref="C194:J194"/>
    <mergeCell ref="K194:M194"/>
    <mergeCell ref="N194:Q194"/>
    <mergeCell ref="C189:J189"/>
    <mergeCell ref="K189:M189"/>
    <mergeCell ref="N189:Q189"/>
    <mergeCell ref="C190:J190"/>
    <mergeCell ref="K190:M190"/>
    <mergeCell ref="N190:Q190"/>
    <mergeCell ref="A191:J191"/>
    <mergeCell ref="K191:M191"/>
    <mergeCell ref="N191:Q191"/>
    <mergeCell ref="C186:J186"/>
    <mergeCell ref="K186:M186"/>
    <mergeCell ref="N186:Q186"/>
    <mergeCell ref="C187:J187"/>
    <mergeCell ref="K187:M187"/>
    <mergeCell ref="N187:Q187"/>
    <mergeCell ref="C188:J188"/>
    <mergeCell ref="K188:M188"/>
    <mergeCell ref="N188:Q188"/>
    <mergeCell ref="C183:J183"/>
    <mergeCell ref="K183:M183"/>
    <mergeCell ref="N183:Q183"/>
    <mergeCell ref="C184:J184"/>
    <mergeCell ref="K184:M184"/>
    <mergeCell ref="N184:Q184"/>
    <mergeCell ref="C185:J185"/>
    <mergeCell ref="K185:M185"/>
    <mergeCell ref="N185:Q185"/>
    <mergeCell ref="C180:J180"/>
    <mergeCell ref="K180:M180"/>
    <mergeCell ref="N180:Q180"/>
    <mergeCell ref="C181:J181"/>
    <mergeCell ref="K181:M181"/>
    <mergeCell ref="N181:Q181"/>
    <mergeCell ref="C182:J182"/>
    <mergeCell ref="K182:M182"/>
    <mergeCell ref="N182:Q182"/>
    <mergeCell ref="A177:J177"/>
    <mergeCell ref="K177:M177"/>
    <mergeCell ref="N177:Q177"/>
    <mergeCell ref="A178:J178"/>
    <mergeCell ref="K178:M178"/>
    <mergeCell ref="N178:Q178"/>
    <mergeCell ref="C179:J179"/>
    <mergeCell ref="K179:M179"/>
    <mergeCell ref="N179:Q179"/>
    <mergeCell ref="C171:J171"/>
    <mergeCell ref="K171:M171"/>
    <mergeCell ref="N171:Q171"/>
    <mergeCell ref="C172:J172"/>
    <mergeCell ref="K172:M172"/>
    <mergeCell ref="N172:Q172"/>
    <mergeCell ref="A176:J176"/>
    <mergeCell ref="K176:M176"/>
    <mergeCell ref="N176:Q176"/>
    <mergeCell ref="C173:J173"/>
    <mergeCell ref="K173:M173"/>
    <mergeCell ref="N173:Q173"/>
    <mergeCell ref="C174:J174"/>
    <mergeCell ref="K174:M174"/>
    <mergeCell ref="N174:Q174"/>
    <mergeCell ref="C175:J175"/>
    <mergeCell ref="K175:M175"/>
    <mergeCell ref="N175:Q175"/>
    <mergeCell ref="A168:J168"/>
    <mergeCell ref="K168:M168"/>
    <mergeCell ref="N168:Q168"/>
    <mergeCell ref="C169:J169"/>
    <mergeCell ref="K169:M169"/>
    <mergeCell ref="N169:Q169"/>
    <mergeCell ref="C170:J170"/>
    <mergeCell ref="K170:M170"/>
    <mergeCell ref="N170:Q170"/>
    <mergeCell ref="C165:J165"/>
    <mergeCell ref="K165:M165"/>
    <mergeCell ref="N165:Q165"/>
    <mergeCell ref="A166:J166"/>
    <mergeCell ref="K166:M166"/>
    <mergeCell ref="N166:Q166"/>
    <mergeCell ref="A167:J167"/>
    <mergeCell ref="K167:M167"/>
    <mergeCell ref="N167:Q167"/>
    <mergeCell ref="C162:J162"/>
    <mergeCell ref="K162:M162"/>
    <mergeCell ref="N162:Q162"/>
    <mergeCell ref="C163:J163"/>
    <mergeCell ref="K163:M163"/>
    <mergeCell ref="N163:Q163"/>
    <mergeCell ref="C164:J164"/>
    <mergeCell ref="K164:M164"/>
    <mergeCell ref="N164:Q164"/>
    <mergeCell ref="A159:J159"/>
    <mergeCell ref="K159:M159"/>
    <mergeCell ref="N159:Q159"/>
    <mergeCell ref="A160:J160"/>
    <mergeCell ref="K160:M160"/>
    <mergeCell ref="N160:Q160"/>
    <mergeCell ref="A161:J161"/>
    <mergeCell ref="K161:M161"/>
    <mergeCell ref="N161:Q161"/>
    <mergeCell ref="C156:J156"/>
    <mergeCell ref="K156:M156"/>
    <mergeCell ref="N156:Q156"/>
    <mergeCell ref="C157:J157"/>
    <mergeCell ref="K157:M157"/>
    <mergeCell ref="N157:Q157"/>
    <mergeCell ref="C158:J158"/>
    <mergeCell ref="K158:M158"/>
    <mergeCell ref="N158:Q158"/>
    <mergeCell ref="A153:J153"/>
    <mergeCell ref="K153:M153"/>
    <mergeCell ref="N153:Q153"/>
    <mergeCell ref="A154:J154"/>
    <mergeCell ref="K154:M154"/>
    <mergeCell ref="N154:Q154"/>
    <mergeCell ref="C155:J155"/>
    <mergeCell ref="K155:M155"/>
    <mergeCell ref="N155:Q155"/>
    <mergeCell ref="C150:J150"/>
    <mergeCell ref="K150:M150"/>
    <mergeCell ref="N150:Q150"/>
    <mergeCell ref="C151:J151"/>
    <mergeCell ref="K151:M151"/>
    <mergeCell ref="N151:Q151"/>
    <mergeCell ref="A152:J152"/>
    <mergeCell ref="K152:M152"/>
    <mergeCell ref="N152:Q152"/>
    <mergeCell ref="A147:J147"/>
    <mergeCell ref="K147:M147"/>
    <mergeCell ref="N147:Q147"/>
    <mergeCell ref="C148:J148"/>
    <mergeCell ref="K148:M148"/>
    <mergeCell ref="N148:Q148"/>
    <mergeCell ref="C149:J149"/>
    <mergeCell ref="K149:M149"/>
    <mergeCell ref="N149:Q149"/>
    <mergeCell ref="C144:J144"/>
    <mergeCell ref="K144:M144"/>
    <mergeCell ref="N144:Q144"/>
    <mergeCell ref="A145:J145"/>
    <mergeCell ref="K145:M145"/>
    <mergeCell ref="N145:Q145"/>
    <mergeCell ref="A146:J146"/>
    <mergeCell ref="K146:M146"/>
    <mergeCell ref="N146:Q146"/>
    <mergeCell ref="C141:J141"/>
    <mergeCell ref="K141:M141"/>
    <mergeCell ref="N141:Q141"/>
    <mergeCell ref="C142:J142"/>
    <mergeCell ref="K142:M142"/>
    <mergeCell ref="N142:Q142"/>
    <mergeCell ref="C143:J143"/>
    <mergeCell ref="K143:M143"/>
    <mergeCell ref="N143:Q143"/>
    <mergeCell ref="A138:J138"/>
    <mergeCell ref="K138:M138"/>
    <mergeCell ref="N138:Q138"/>
    <mergeCell ref="A139:J139"/>
    <mergeCell ref="K139:M139"/>
    <mergeCell ref="N139:Q139"/>
    <mergeCell ref="A140:J140"/>
    <mergeCell ref="K140:M140"/>
    <mergeCell ref="N140:Q140"/>
    <mergeCell ref="C135:J135"/>
    <mergeCell ref="K135:M135"/>
    <mergeCell ref="N135:Q135"/>
    <mergeCell ref="C136:J136"/>
    <mergeCell ref="K136:M136"/>
    <mergeCell ref="N136:Q136"/>
    <mergeCell ref="C137:J137"/>
    <mergeCell ref="K137:M137"/>
    <mergeCell ref="N137:Q137"/>
    <mergeCell ref="A132:J132"/>
    <mergeCell ref="K132:M132"/>
    <mergeCell ref="N132:Q132"/>
    <mergeCell ref="A133:J133"/>
    <mergeCell ref="K133:M133"/>
    <mergeCell ref="N133:Q133"/>
    <mergeCell ref="C134:J134"/>
    <mergeCell ref="K134:M134"/>
    <mergeCell ref="N134:Q134"/>
    <mergeCell ref="C129:J129"/>
    <mergeCell ref="K129:M129"/>
    <mergeCell ref="N129:Q129"/>
    <mergeCell ref="C130:J130"/>
    <mergeCell ref="K130:M130"/>
    <mergeCell ref="N130:Q130"/>
    <mergeCell ref="C131:J131"/>
    <mergeCell ref="K131:M131"/>
    <mergeCell ref="N131:Q131"/>
    <mergeCell ref="A126:J126"/>
    <mergeCell ref="K126:M126"/>
    <mergeCell ref="N126:Q126"/>
    <mergeCell ref="A127:J127"/>
    <mergeCell ref="K127:M127"/>
    <mergeCell ref="N127:Q127"/>
    <mergeCell ref="C128:J128"/>
    <mergeCell ref="K128:M128"/>
    <mergeCell ref="N128:Q128"/>
    <mergeCell ref="C123:J123"/>
    <mergeCell ref="K123:M123"/>
    <mergeCell ref="N123:Q123"/>
    <mergeCell ref="C124:J124"/>
    <mergeCell ref="K124:M124"/>
    <mergeCell ref="N124:Q124"/>
    <mergeCell ref="A125:J125"/>
    <mergeCell ref="K125:M125"/>
    <mergeCell ref="N125:Q125"/>
    <mergeCell ref="A120:J120"/>
    <mergeCell ref="K120:M120"/>
    <mergeCell ref="N120:Q120"/>
    <mergeCell ref="C121:J121"/>
    <mergeCell ref="K121:M121"/>
    <mergeCell ref="N121:Q121"/>
    <mergeCell ref="C122:J122"/>
    <mergeCell ref="K122:M122"/>
    <mergeCell ref="N122:Q122"/>
    <mergeCell ref="A118:J118"/>
    <mergeCell ref="K118:M118"/>
    <mergeCell ref="N118:Q118"/>
    <mergeCell ref="A119:J119"/>
    <mergeCell ref="K119:M119"/>
    <mergeCell ref="N119:Q119"/>
    <mergeCell ref="C88:J88"/>
    <mergeCell ref="K88:M88"/>
    <mergeCell ref="N88:Q88"/>
    <mergeCell ref="C89:J89"/>
    <mergeCell ref="K89:M89"/>
    <mergeCell ref="N89:Q89"/>
    <mergeCell ref="C90:J90"/>
    <mergeCell ref="K90:M90"/>
    <mergeCell ref="N90:Q90"/>
    <mergeCell ref="C91:J91"/>
    <mergeCell ref="K91:M91"/>
    <mergeCell ref="N91:Q91"/>
    <mergeCell ref="C92:J92"/>
    <mergeCell ref="K92:M92"/>
    <mergeCell ref="N92:Q92"/>
    <mergeCell ref="C93:J93"/>
    <mergeCell ref="K93:M93"/>
    <mergeCell ref="N93:Q93"/>
    <mergeCell ref="C68:J68"/>
    <mergeCell ref="K68:M68"/>
    <mergeCell ref="N68:Q68"/>
    <mergeCell ref="A75:J75"/>
    <mergeCell ref="K75:M75"/>
    <mergeCell ref="N75:Q75"/>
    <mergeCell ref="A81:J81"/>
    <mergeCell ref="K81:M81"/>
    <mergeCell ref="N81:Q81"/>
    <mergeCell ref="A69:J69"/>
    <mergeCell ref="K69:M69"/>
    <mergeCell ref="N69:Q69"/>
    <mergeCell ref="A70:J70"/>
    <mergeCell ref="K70:M70"/>
    <mergeCell ref="N70:Q70"/>
    <mergeCell ref="C71:J71"/>
    <mergeCell ref="K71:M71"/>
    <mergeCell ref="N71:Q71"/>
    <mergeCell ref="C72:J72"/>
    <mergeCell ref="K72:M72"/>
    <mergeCell ref="N72:Q72"/>
    <mergeCell ref="C73:J73"/>
    <mergeCell ref="K73:M73"/>
    <mergeCell ref="N73:Q73"/>
    <mergeCell ref="C65:J65"/>
    <mergeCell ref="K65:M65"/>
    <mergeCell ref="N65:Q65"/>
    <mergeCell ref="C66:J66"/>
    <mergeCell ref="K66:M66"/>
    <mergeCell ref="N66:Q66"/>
    <mergeCell ref="C67:J67"/>
    <mergeCell ref="K67:M67"/>
    <mergeCell ref="N67:Q67"/>
    <mergeCell ref="A62:J62"/>
    <mergeCell ref="K62:M62"/>
    <mergeCell ref="N62:Q62"/>
    <mergeCell ref="C63:J63"/>
    <mergeCell ref="K63:M63"/>
    <mergeCell ref="N63:Q63"/>
    <mergeCell ref="C64:J64"/>
    <mergeCell ref="K64:M64"/>
    <mergeCell ref="N64:Q64"/>
    <mergeCell ref="A59:J59"/>
    <mergeCell ref="K59:M59"/>
    <mergeCell ref="N59:Q59"/>
    <mergeCell ref="A60:J60"/>
    <mergeCell ref="K60:M60"/>
    <mergeCell ref="N60:Q60"/>
    <mergeCell ref="A61:J61"/>
    <mergeCell ref="K61:M61"/>
    <mergeCell ref="N61:Q61"/>
    <mergeCell ref="C46:J46"/>
    <mergeCell ref="K46:M46"/>
    <mergeCell ref="N46:Q46"/>
    <mergeCell ref="C47:J47"/>
    <mergeCell ref="K47:M47"/>
    <mergeCell ref="N47:Q47"/>
    <mergeCell ref="C48:J48"/>
    <mergeCell ref="K48:M48"/>
    <mergeCell ref="N48:Q48"/>
    <mergeCell ref="A43:J43"/>
    <mergeCell ref="K43:M43"/>
    <mergeCell ref="N43:Q43"/>
    <mergeCell ref="A44:J44"/>
    <mergeCell ref="K44:M44"/>
    <mergeCell ref="N44:Q44"/>
    <mergeCell ref="C45:J45"/>
    <mergeCell ref="K45:M45"/>
    <mergeCell ref="N45:Q45"/>
    <mergeCell ref="C40:J40"/>
    <mergeCell ref="K40:M40"/>
    <mergeCell ref="N40:Q40"/>
    <mergeCell ref="C41:J41"/>
    <mergeCell ref="K41:M41"/>
    <mergeCell ref="N41:Q41"/>
    <mergeCell ref="A42:J42"/>
    <mergeCell ref="K42:M42"/>
    <mergeCell ref="N42:Q42"/>
    <mergeCell ref="A37:J37"/>
    <mergeCell ref="K37:M37"/>
    <mergeCell ref="N37:Q37"/>
    <mergeCell ref="C38:J38"/>
    <mergeCell ref="K38:M38"/>
    <mergeCell ref="N38:Q38"/>
    <mergeCell ref="C39:J39"/>
    <mergeCell ref="K39:M39"/>
    <mergeCell ref="N39:Q39"/>
    <mergeCell ref="C34:J34"/>
    <mergeCell ref="K34:M34"/>
    <mergeCell ref="N34:Q34"/>
    <mergeCell ref="A35:J35"/>
    <mergeCell ref="K35:M35"/>
    <mergeCell ref="N35:Q35"/>
    <mergeCell ref="A36:J36"/>
    <mergeCell ref="K36:M36"/>
    <mergeCell ref="N36:Q36"/>
    <mergeCell ref="C31:J31"/>
    <mergeCell ref="K31:M31"/>
    <mergeCell ref="N31:Q31"/>
    <mergeCell ref="C32:J32"/>
    <mergeCell ref="K32:M32"/>
    <mergeCell ref="N32:Q32"/>
    <mergeCell ref="C33:J33"/>
    <mergeCell ref="K33:M33"/>
    <mergeCell ref="N33:Q33"/>
    <mergeCell ref="C28:J28"/>
    <mergeCell ref="K28:M28"/>
    <mergeCell ref="N28:Q28"/>
    <mergeCell ref="C29:J29"/>
    <mergeCell ref="K29:M29"/>
    <mergeCell ref="N29:Q29"/>
    <mergeCell ref="C30:J30"/>
    <mergeCell ref="K30:M30"/>
    <mergeCell ref="N30:Q30"/>
    <mergeCell ref="C25:J25"/>
    <mergeCell ref="K25:M25"/>
    <mergeCell ref="N25:Q25"/>
    <mergeCell ref="C26:J26"/>
    <mergeCell ref="K26:M26"/>
    <mergeCell ref="N26:Q26"/>
    <mergeCell ref="C27:J27"/>
    <mergeCell ref="K27:M27"/>
    <mergeCell ref="N27:Q27"/>
    <mergeCell ref="C22:J22"/>
    <mergeCell ref="K22:M22"/>
    <mergeCell ref="N22:Q22"/>
    <mergeCell ref="C23:J23"/>
    <mergeCell ref="K23:M23"/>
    <mergeCell ref="N23:Q23"/>
    <mergeCell ref="C24:J24"/>
    <mergeCell ref="K24:M24"/>
    <mergeCell ref="N24:Q24"/>
    <mergeCell ref="C19:J19"/>
    <mergeCell ref="K19:M19"/>
    <mergeCell ref="N19:Q19"/>
    <mergeCell ref="C20:J20"/>
    <mergeCell ref="K20:M20"/>
    <mergeCell ref="N20:Q20"/>
    <mergeCell ref="C21:J21"/>
    <mergeCell ref="K21:M21"/>
    <mergeCell ref="N21:Q21"/>
    <mergeCell ref="C16:J16"/>
    <mergeCell ref="K16:M16"/>
    <mergeCell ref="N16:Q16"/>
    <mergeCell ref="C17:J17"/>
    <mergeCell ref="K17:M17"/>
    <mergeCell ref="N17:Q17"/>
    <mergeCell ref="C18:J18"/>
    <mergeCell ref="K18:M18"/>
    <mergeCell ref="N18:Q18"/>
    <mergeCell ref="C13:J13"/>
    <mergeCell ref="K13:M13"/>
    <mergeCell ref="N13:Q13"/>
    <mergeCell ref="C14:J14"/>
    <mergeCell ref="K14:M14"/>
    <mergeCell ref="N14:Q14"/>
    <mergeCell ref="C15:J15"/>
    <mergeCell ref="K15:M15"/>
    <mergeCell ref="N15:Q15"/>
    <mergeCell ref="C10:J10"/>
    <mergeCell ref="K10:M10"/>
    <mergeCell ref="N10:Q10"/>
    <mergeCell ref="C11:J11"/>
    <mergeCell ref="K11:M11"/>
    <mergeCell ref="N11:Q11"/>
    <mergeCell ref="C12:J12"/>
    <mergeCell ref="K12:M12"/>
    <mergeCell ref="N12:Q12"/>
    <mergeCell ref="C7:J7"/>
    <mergeCell ref="K7:M7"/>
    <mergeCell ref="N7:Q7"/>
    <mergeCell ref="C8:J8"/>
    <mergeCell ref="K8:M8"/>
    <mergeCell ref="N8:Q8"/>
    <mergeCell ref="C9:J9"/>
    <mergeCell ref="K9:M9"/>
    <mergeCell ref="N9:Q9"/>
    <mergeCell ref="A4:J4"/>
    <mergeCell ref="K4:M4"/>
    <mergeCell ref="N4:Q4"/>
    <mergeCell ref="A5:J5"/>
    <mergeCell ref="K5:M5"/>
    <mergeCell ref="N5:Q5"/>
    <mergeCell ref="A6:J6"/>
    <mergeCell ref="K6:M6"/>
    <mergeCell ref="N6:Q6"/>
    <mergeCell ref="A2:J2"/>
    <mergeCell ref="K2:M2"/>
    <mergeCell ref="N2:Q2"/>
    <mergeCell ref="B1:J1"/>
    <mergeCell ref="K1:M1"/>
    <mergeCell ref="N1:Q1"/>
    <mergeCell ref="A3:J3"/>
    <mergeCell ref="K3:M3"/>
    <mergeCell ref="N3:Q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H7" sqref="H7"/>
    </sheetView>
  </sheetViews>
  <sheetFormatPr defaultRowHeight="14.4" x14ac:dyDescent="0.3"/>
  <cols>
    <col min="4" max="4" width="9.21875" customWidth="1"/>
    <col min="5" max="5" width="16.5546875" customWidth="1"/>
    <col min="6" max="6" width="25.21875" customWidth="1"/>
    <col min="7" max="7" width="26.5546875" customWidth="1"/>
    <col min="8" max="8" width="31.33203125" customWidth="1"/>
  </cols>
  <sheetData>
    <row r="1" spans="1:8" x14ac:dyDescent="0.3">
      <c r="A1" s="186" t="s">
        <v>235</v>
      </c>
      <c r="B1" s="186"/>
      <c r="C1" s="186"/>
      <c r="D1" s="186"/>
      <c r="E1" s="186"/>
      <c r="F1" s="186"/>
      <c r="G1" s="186"/>
      <c r="H1" s="186"/>
    </row>
    <row r="2" spans="1:8" ht="26.4" x14ac:dyDescent="0.3">
      <c r="A2" s="187" t="s">
        <v>236</v>
      </c>
      <c r="B2" s="188"/>
      <c r="C2" s="188"/>
      <c r="D2" s="188"/>
      <c r="E2" s="188"/>
      <c r="F2" s="25" t="s">
        <v>231</v>
      </c>
      <c r="G2" s="25" t="s">
        <v>241</v>
      </c>
      <c r="H2" s="25" t="s">
        <v>240</v>
      </c>
    </row>
    <row r="3" spans="1:8" ht="39.6" customHeight="1" x14ac:dyDescent="0.3">
      <c r="A3" s="189" t="s">
        <v>237</v>
      </c>
      <c r="B3" s="190"/>
      <c r="C3" s="190"/>
      <c r="D3" s="190"/>
      <c r="E3" s="191"/>
      <c r="F3" s="101" t="s">
        <v>162</v>
      </c>
      <c r="G3" s="101">
        <v>0</v>
      </c>
      <c r="H3" s="101">
        <v>2798.96</v>
      </c>
    </row>
    <row r="4" spans="1:8" ht="37.200000000000003" customHeight="1" x14ac:dyDescent="0.3">
      <c r="A4" s="192" t="s">
        <v>238</v>
      </c>
      <c r="B4" s="193"/>
      <c r="C4" s="193"/>
      <c r="D4" s="193"/>
      <c r="E4" s="194"/>
      <c r="F4" s="102">
        <v>0</v>
      </c>
      <c r="G4" s="102">
        <v>0</v>
      </c>
      <c r="H4" s="102">
        <v>2798.96</v>
      </c>
    </row>
    <row r="5" spans="1:8" x14ac:dyDescent="0.3">
      <c r="A5" s="106"/>
      <c r="B5" s="100"/>
      <c r="C5" s="107"/>
      <c r="D5" s="108"/>
      <c r="E5" s="100"/>
      <c r="F5" s="103"/>
      <c r="G5" s="103"/>
      <c r="H5" s="104"/>
    </row>
    <row r="6" spans="1:8" ht="37.200000000000003" customHeight="1" x14ac:dyDescent="0.3">
      <c r="A6" s="195" t="s">
        <v>239</v>
      </c>
      <c r="B6" s="195"/>
      <c r="C6" s="195"/>
      <c r="D6" s="195"/>
      <c r="E6" s="195"/>
      <c r="F6" s="105">
        <v>0</v>
      </c>
      <c r="G6" s="105">
        <v>0</v>
      </c>
      <c r="H6" s="105">
        <f>SAŽETAK!I12-SAŽETAK!I15+'PRENESENI VIŠAK ILI MANJAK'!H4</f>
        <v>-38619.029999999933</v>
      </c>
    </row>
  </sheetData>
  <mergeCells count="5">
    <mergeCell ref="A1:H1"/>
    <mergeCell ref="A2:E2"/>
    <mergeCell ref="A3:E3"/>
    <mergeCell ref="A4:E4"/>
    <mergeCell ref="A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topLeftCell="C1" zoomScale="90" zoomScaleNormal="90" workbookViewId="0">
      <selection activeCell="F62" sqref="F62"/>
    </sheetView>
  </sheetViews>
  <sheetFormatPr defaultRowHeight="14.4" x14ac:dyDescent="0.3"/>
  <cols>
    <col min="2" max="2" width="7.44140625" bestFit="1" customWidth="1"/>
    <col min="3" max="3" width="8.44140625" style="53" bestFit="1" customWidth="1"/>
    <col min="4" max="4" width="11.44140625" style="53" customWidth="1"/>
    <col min="5" max="5" width="8.44140625" style="53" customWidth="1"/>
    <col min="6" max="6" width="74.33203125" style="53" bestFit="1" customWidth="1"/>
    <col min="7" max="9" width="25.33203125" style="53" customWidth="1"/>
    <col min="10" max="11" width="15.6640625" style="53" customWidth="1"/>
    <col min="12" max="13" width="8.88671875" style="53"/>
  </cols>
  <sheetData>
    <row r="1" spans="2:13" ht="17.399999999999999" x14ac:dyDescent="0.3"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2:13" ht="15.6" customHeight="1" x14ac:dyDescent="0.3">
      <c r="B2" s="158" t="s">
        <v>10</v>
      </c>
      <c r="C2" s="158"/>
      <c r="D2" s="158"/>
      <c r="E2" s="158"/>
      <c r="F2" s="158"/>
      <c r="G2" s="158"/>
      <c r="H2" s="158"/>
      <c r="I2" s="158"/>
      <c r="J2" s="158"/>
      <c r="K2" s="158"/>
    </row>
    <row r="3" spans="2:13" ht="17.399999999999999" customHeight="1" x14ac:dyDescent="0.3">
      <c r="B3" s="200"/>
      <c r="C3" s="200"/>
      <c r="D3" s="200"/>
      <c r="E3" s="200"/>
      <c r="F3" s="200"/>
      <c r="G3" s="200"/>
      <c r="H3" s="200"/>
      <c r="I3" s="200"/>
      <c r="J3" s="200"/>
      <c r="K3" s="200"/>
    </row>
    <row r="4" spans="2:13" ht="15.75" customHeight="1" x14ac:dyDescent="0.3">
      <c r="B4" s="158" t="s">
        <v>59</v>
      </c>
      <c r="C4" s="158"/>
      <c r="D4" s="158"/>
      <c r="E4" s="158"/>
      <c r="F4" s="158"/>
      <c r="G4" s="158"/>
      <c r="H4" s="158"/>
      <c r="I4" s="158"/>
      <c r="J4" s="158"/>
      <c r="K4" s="158"/>
    </row>
    <row r="5" spans="2:13" ht="17.399999999999999" customHeight="1" x14ac:dyDescent="0.3">
      <c r="B5" s="200"/>
      <c r="C5" s="200"/>
      <c r="D5" s="200"/>
      <c r="E5" s="200"/>
      <c r="F5" s="200"/>
      <c r="G5" s="200"/>
      <c r="H5" s="200"/>
      <c r="I5" s="200"/>
      <c r="J5" s="200"/>
      <c r="K5" s="200"/>
    </row>
    <row r="6" spans="2:13" ht="15.75" customHeight="1" x14ac:dyDescent="0.3">
      <c r="B6" s="158" t="s">
        <v>41</v>
      </c>
      <c r="C6" s="158"/>
      <c r="D6" s="158"/>
      <c r="E6" s="158"/>
      <c r="F6" s="158"/>
      <c r="G6" s="158"/>
      <c r="H6" s="158"/>
      <c r="I6" s="158"/>
      <c r="J6" s="158"/>
      <c r="K6" s="158"/>
    </row>
    <row r="7" spans="2:13" ht="17.399999999999999" customHeight="1" x14ac:dyDescent="0.3">
      <c r="B7" s="199"/>
      <c r="C7" s="199"/>
      <c r="D7" s="199"/>
      <c r="E7" s="199"/>
      <c r="F7" s="199"/>
      <c r="G7" s="199"/>
      <c r="H7" s="199"/>
      <c r="I7" s="199"/>
      <c r="J7" s="199"/>
      <c r="K7" s="199"/>
    </row>
    <row r="8" spans="2:13" ht="45" customHeight="1" x14ac:dyDescent="0.3">
      <c r="B8" s="198" t="s">
        <v>7</v>
      </c>
      <c r="C8" s="198"/>
      <c r="D8" s="198"/>
      <c r="E8" s="198"/>
      <c r="F8" s="198"/>
      <c r="G8" s="152" t="s">
        <v>231</v>
      </c>
      <c r="H8" s="152" t="s">
        <v>241</v>
      </c>
      <c r="I8" s="152" t="s">
        <v>242</v>
      </c>
      <c r="J8" s="152" t="s">
        <v>26</v>
      </c>
      <c r="K8" s="152" t="s">
        <v>55</v>
      </c>
    </row>
    <row r="9" spans="2:13" x14ac:dyDescent="0.3">
      <c r="B9" s="197">
        <v>1</v>
      </c>
      <c r="C9" s="197"/>
      <c r="D9" s="197"/>
      <c r="E9" s="197"/>
      <c r="F9" s="197"/>
      <c r="G9" s="152">
        <v>2</v>
      </c>
      <c r="H9" s="152">
        <v>3</v>
      </c>
      <c r="I9" s="152">
        <v>5</v>
      </c>
      <c r="J9" s="152" t="s">
        <v>39</v>
      </c>
      <c r="K9" s="152" t="s">
        <v>234</v>
      </c>
    </row>
    <row r="10" spans="2:13" s="78" customFormat="1" x14ac:dyDescent="0.3">
      <c r="B10" s="6"/>
      <c r="C10" s="6"/>
      <c r="D10" s="6"/>
      <c r="E10" s="6"/>
      <c r="F10" s="6" t="s">
        <v>54</v>
      </c>
      <c r="G10" s="127">
        <f>G11</f>
        <v>298780.25</v>
      </c>
      <c r="H10" s="129">
        <f>H11</f>
        <v>685050</v>
      </c>
      <c r="I10" s="127">
        <f>I11</f>
        <v>310743.50999999995</v>
      </c>
      <c r="J10" s="133">
        <f>I10/G10</f>
        <v>1.0400403306443446</v>
      </c>
      <c r="K10" s="133">
        <f>I10/H10</f>
        <v>0.45360705058024953</v>
      </c>
      <c r="L10" s="91"/>
      <c r="M10" s="91"/>
    </row>
    <row r="11" spans="2:13" s="78" customFormat="1" x14ac:dyDescent="0.3">
      <c r="B11" s="110">
        <v>6</v>
      </c>
      <c r="C11" s="110"/>
      <c r="D11" s="110"/>
      <c r="E11" s="110"/>
      <c r="F11" s="110" t="s">
        <v>3</v>
      </c>
      <c r="G11" s="128">
        <f>G12+G20+G23+G26+G32</f>
        <v>298780.25</v>
      </c>
      <c r="H11" s="130">
        <f>H12+H20+H24+H26+H32</f>
        <v>685050</v>
      </c>
      <c r="I11" s="128">
        <f>I12+I20+I23+I26+I32</f>
        <v>310743.50999999995</v>
      </c>
      <c r="J11" s="133">
        <f>I11/G11</f>
        <v>1.0400403306443446</v>
      </c>
      <c r="K11" s="133">
        <f t="shared" ref="K11" si="0">I11/H11</f>
        <v>0.45360705058024953</v>
      </c>
      <c r="L11" s="91"/>
      <c r="M11" s="91"/>
    </row>
    <row r="12" spans="2:13" x14ac:dyDescent="0.3">
      <c r="B12" s="110"/>
      <c r="C12" s="111">
        <v>63</v>
      </c>
      <c r="D12" s="111"/>
      <c r="E12" s="111"/>
      <c r="F12" s="111" t="s">
        <v>14</v>
      </c>
      <c r="G12" s="124">
        <v>261149.98</v>
      </c>
      <c r="H12" s="124">
        <f>H13+H15+H18</f>
        <v>646765</v>
      </c>
      <c r="I12" s="124">
        <f>I15+I18</f>
        <v>293354.49</v>
      </c>
      <c r="J12" s="134">
        <f>I12/G12</f>
        <v>1.1233180642020344</v>
      </c>
      <c r="K12" s="134">
        <f>I12/H12</f>
        <v>0.45357199291860256</v>
      </c>
    </row>
    <row r="13" spans="2:13" s="54" customFormat="1" x14ac:dyDescent="0.3">
      <c r="B13" s="110"/>
      <c r="C13" s="111"/>
      <c r="D13" s="111">
        <v>632</v>
      </c>
      <c r="E13" s="111"/>
      <c r="F13" s="111" t="s">
        <v>243</v>
      </c>
      <c r="G13" s="124">
        <v>0</v>
      </c>
      <c r="H13" s="124">
        <v>2000</v>
      </c>
      <c r="I13" s="124">
        <v>0</v>
      </c>
      <c r="J13" s="134" t="s">
        <v>162</v>
      </c>
      <c r="K13" s="134">
        <f t="shared" ref="K13:K35" si="1">I13/H13</f>
        <v>0</v>
      </c>
      <c r="L13" s="53"/>
      <c r="M13" s="53"/>
    </row>
    <row r="14" spans="2:13" s="54" customFormat="1" x14ac:dyDescent="0.3">
      <c r="B14" s="110"/>
      <c r="C14" s="111"/>
      <c r="D14" s="111"/>
      <c r="E14" s="111">
        <v>6323</v>
      </c>
      <c r="F14" s="111" t="s">
        <v>244</v>
      </c>
      <c r="G14" s="124">
        <v>0</v>
      </c>
      <c r="H14" s="124">
        <v>2000</v>
      </c>
      <c r="I14" s="124">
        <v>0</v>
      </c>
      <c r="J14" s="134" t="s">
        <v>162</v>
      </c>
      <c r="K14" s="134">
        <f t="shared" si="1"/>
        <v>0</v>
      </c>
      <c r="L14" s="53"/>
      <c r="M14" s="53"/>
    </row>
    <row r="15" spans="2:13" x14ac:dyDescent="0.3">
      <c r="B15" s="112"/>
      <c r="C15" s="112"/>
      <c r="D15" s="112">
        <v>636</v>
      </c>
      <c r="E15" s="112"/>
      <c r="F15" s="113" t="s">
        <v>74</v>
      </c>
      <c r="G15" s="124">
        <v>261149.98</v>
      </c>
      <c r="H15" s="131">
        <v>608515</v>
      </c>
      <c r="I15" s="124">
        <f>I16+I17</f>
        <v>280779</v>
      </c>
      <c r="J15" s="134">
        <f t="shared" ref="J15:J35" si="2">I15/G15</f>
        <v>1.0751637813642567</v>
      </c>
      <c r="K15" s="134">
        <f t="shared" si="1"/>
        <v>0.46141672760737207</v>
      </c>
    </row>
    <row r="16" spans="2:13" x14ac:dyDescent="0.3">
      <c r="B16" s="112"/>
      <c r="C16" s="112"/>
      <c r="D16" s="112"/>
      <c r="E16" s="112">
        <v>6361</v>
      </c>
      <c r="F16" s="113" t="s">
        <v>245</v>
      </c>
      <c r="G16" s="124">
        <v>261149.98</v>
      </c>
      <c r="H16" s="131">
        <v>605315</v>
      </c>
      <c r="I16" s="124">
        <v>279903.25</v>
      </c>
      <c r="J16" s="134">
        <f t="shared" si="2"/>
        <v>1.0718103443852456</v>
      </c>
      <c r="K16" s="134">
        <f t="shared" si="1"/>
        <v>0.46240924146931761</v>
      </c>
    </row>
    <row r="17" spans="2:13" x14ac:dyDescent="0.3">
      <c r="B17" s="112"/>
      <c r="C17" s="112"/>
      <c r="D17" s="114"/>
      <c r="E17" s="114">
        <v>6362</v>
      </c>
      <c r="F17" s="113" t="s">
        <v>75</v>
      </c>
      <c r="G17" s="124">
        <v>0</v>
      </c>
      <c r="H17" s="131">
        <v>3200</v>
      </c>
      <c r="I17" s="124">
        <v>875.75</v>
      </c>
      <c r="J17" s="134" t="s">
        <v>162</v>
      </c>
      <c r="K17" s="134">
        <f t="shared" si="1"/>
        <v>0.27367187500000001</v>
      </c>
    </row>
    <row r="18" spans="2:13" x14ac:dyDescent="0.3">
      <c r="B18" s="112"/>
      <c r="C18" s="112"/>
      <c r="D18" s="114">
        <v>638</v>
      </c>
      <c r="E18" s="114"/>
      <c r="F18" s="113" t="s">
        <v>159</v>
      </c>
      <c r="G18" s="124">
        <v>0</v>
      </c>
      <c r="H18" s="131">
        <v>36250</v>
      </c>
      <c r="I18" s="82">
        <v>12575.49</v>
      </c>
      <c r="J18" s="134" t="s">
        <v>162</v>
      </c>
      <c r="K18" s="134">
        <f t="shared" si="1"/>
        <v>0.34691006896551724</v>
      </c>
    </row>
    <row r="19" spans="2:13" x14ac:dyDescent="0.3">
      <c r="B19" s="112"/>
      <c r="C19" s="112"/>
      <c r="D19" s="114"/>
      <c r="E19" s="114">
        <v>6381</v>
      </c>
      <c r="F19" s="113" t="s">
        <v>160</v>
      </c>
      <c r="G19" s="124">
        <v>0</v>
      </c>
      <c r="H19" s="132">
        <v>36250</v>
      </c>
      <c r="I19" s="124">
        <v>12575.49</v>
      </c>
      <c r="J19" s="134" t="s">
        <v>162</v>
      </c>
      <c r="K19" s="134">
        <f t="shared" si="1"/>
        <v>0.34691006896551724</v>
      </c>
    </row>
    <row r="20" spans="2:13" x14ac:dyDescent="0.3">
      <c r="B20" s="112"/>
      <c r="C20" s="112">
        <v>64</v>
      </c>
      <c r="D20" s="114"/>
      <c r="E20" s="114"/>
      <c r="F20" s="63" t="s">
        <v>83</v>
      </c>
      <c r="G20" s="124">
        <v>0.02</v>
      </c>
      <c r="H20" s="131">
        <v>5</v>
      </c>
      <c r="I20" s="124">
        <v>0.04</v>
      </c>
      <c r="J20" s="134">
        <f t="shared" si="2"/>
        <v>2</v>
      </c>
      <c r="K20" s="134">
        <f t="shared" si="1"/>
        <v>8.0000000000000002E-3</v>
      </c>
    </row>
    <row r="21" spans="2:13" ht="26.4" x14ac:dyDescent="0.3">
      <c r="B21" s="112"/>
      <c r="C21" s="112"/>
      <c r="D21" s="114">
        <v>641</v>
      </c>
      <c r="E21" s="114"/>
      <c r="F21" s="63" t="s">
        <v>84</v>
      </c>
      <c r="G21" s="124">
        <v>0.02</v>
      </c>
      <c r="H21" s="131">
        <v>5</v>
      </c>
      <c r="I21" s="124">
        <v>0.04</v>
      </c>
      <c r="J21" s="134">
        <f t="shared" si="2"/>
        <v>2</v>
      </c>
      <c r="K21" s="134">
        <f t="shared" si="1"/>
        <v>8.0000000000000002E-3</v>
      </c>
    </row>
    <row r="22" spans="2:13" x14ac:dyDescent="0.3">
      <c r="B22" s="112"/>
      <c r="C22" s="112"/>
      <c r="D22" s="114"/>
      <c r="E22" s="114">
        <v>6413</v>
      </c>
      <c r="F22" s="113" t="s">
        <v>85</v>
      </c>
      <c r="G22" s="124">
        <v>0.02</v>
      </c>
      <c r="H22" s="131">
        <v>5</v>
      </c>
      <c r="I22" s="124">
        <v>0.04</v>
      </c>
      <c r="J22" s="134">
        <f t="shared" si="2"/>
        <v>2</v>
      </c>
      <c r="K22" s="134">
        <f t="shared" si="1"/>
        <v>8.0000000000000002E-3</v>
      </c>
    </row>
    <row r="23" spans="2:13" x14ac:dyDescent="0.3">
      <c r="B23" s="112"/>
      <c r="C23" s="112">
        <v>65</v>
      </c>
      <c r="D23" s="114"/>
      <c r="E23" s="114"/>
      <c r="F23" s="113" t="s">
        <v>76</v>
      </c>
      <c r="G23" s="124">
        <v>0</v>
      </c>
      <c r="H23" s="131">
        <v>350</v>
      </c>
      <c r="I23" s="124">
        <v>0</v>
      </c>
      <c r="J23" s="134" t="s">
        <v>162</v>
      </c>
      <c r="K23" s="134">
        <f t="shared" si="1"/>
        <v>0</v>
      </c>
    </row>
    <row r="24" spans="2:13" x14ac:dyDescent="0.3">
      <c r="B24" s="112"/>
      <c r="C24" s="112"/>
      <c r="D24" s="114">
        <v>652</v>
      </c>
      <c r="E24" s="114"/>
      <c r="F24" s="113" t="s">
        <v>77</v>
      </c>
      <c r="G24" s="124">
        <v>0</v>
      </c>
      <c r="H24" s="131">
        <v>350</v>
      </c>
      <c r="I24" s="124">
        <v>0</v>
      </c>
      <c r="J24" s="134" t="s">
        <v>162</v>
      </c>
      <c r="K24" s="134">
        <f t="shared" si="1"/>
        <v>0</v>
      </c>
    </row>
    <row r="25" spans="2:13" x14ac:dyDescent="0.3">
      <c r="B25" s="112"/>
      <c r="C25" s="112"/>
      <c r="D25" s="114"/>
      <c r="E25" s="112">
        <v>6526</v>
      </c>
      <c r="F25" s="113" t="s">
        <v>78</v>
      </c>
      <c r="G25" s="124">
        <v>0</v>
      </c>
      <c r="H25" s="131">
        <v>350</v>
      </c>
      <c r="I25" s="124">
        <v>0</v>
      </c>
      <c r="J25" s="134" t="s">
        <v>162</v>
      </c>
      <c r="K25" s="134">
        <f t="shared" si="1"/>
        <v>0</v>
      </c>
    </row>
    <row r="26" spans="2:13" x14ac:dyDescent="0.3">
      <c r="B26" s="112"/>
      <c r="C26" s="112">
        <v>66</v>
      </c>
      <c r="D26" s="114"/>
      <c r="E26" s="114"/>
      <c r="F26" s="111" t="s">
        <v>17</v>
      </c>
      <c r="G26" s="124">
        <v>0</v>
      </c>
      <c r="H26" s="131">
        <v>2000</v>
      </c>
      <c r="I26" s="124">
        <v>138</v>
      </c>
      <c r="J26" s="134" t="s">
        <v>162</v>
      </c>
      <c r="K26" s="134">
        <f t="shared" si="1"/>
        <v>6.9000000000000006E-2</v>
      </c>
    </row>
    <row r="27" spans="2:13" x14ac:dyDescent="0.3">
      <c r="B27" s="112"/>
      <c r="C27" s="115"/>
      <c r="D27" s="114">
        <v>661</v>
      </c>
      <c r="E27" s="114"/>
      <c r="F27" s="111" t="s">
        <v>33</v>
      </c>
      <c r="G27" s="124">
        <v>0</v>
      </c>
      <c r="H27" s="131">
        <v>0</v>
      </c>
      <c r="I27" s="124">
        <v>0</v>
      </c>
      <c r="J27" s="134" t="s">
        <v>162</v>
      </c>
      <c r="K27" s="134" t="s">
        <v>162</v>
      </c>
    </row>
    <row r="28" spans="2:13" x14ac:dyDescent="0.3">
      <c r="B28" s="112"/>
      <c r="C28" s="115"/>
      <c r="D28" s="114"/>
      <c r="E28" s="114">
        <v>6614</v>
      </c>
      <c r="F28" s="111" t="s">
        <v>34</v>
      </c>
      <c r="G28" s="124">
        <v>0</v>
      </c>
      <c r="H28" s="131">
        <v>0</v>
      </c>
      <c r="I28" s="124">
        <v>0</v>
      </c>
      <c r="J28" s="134" t="s">
        <v>162</v>
      </c>
      <c r="K28" s="134" t="s">
        <v>162</v>
      </c>
    </row>
    <row r="29" spans="2:13" x14ac:dyDescent="0.3">
      <c r="B29" s="112"/>
      <c r="C29" s="115"/>
      <c r="D29" s="114">
        <v>663</v>
      </c>
      <c r="E29" s="114"/>
      <c r="F29" s="111" t="s">
        <v>161</v>
      </c>
      <c r="G29" s="124">
        <v>0</v>
      </c>
      <c r="H29" s="131">
        <v>2000</v>
      </c>
      <c r="I29" s="124">
        <v>138</v>
      </c>
      <c r="J29" s="134" t="s">
        <v>162</v>
      </c>
      <c r="K29" s="134">
        <f t="shared" si="1"/>
        <v>6.9000000000000006E-2</v>
      </c>
    </row>
    <row r="30" spans="2:13" x14ac:dyDescent="0.3">
      <c r="B30" s="112"/>
      <c r="C30" s="115"/>
      <c r="D30" s="114"/>
      <c r="E30" s="114">
        <v>6631</v>
      </c>
      <c r="F30" s="111" t="s">
        <v>86</v>
      </c>
      <c r="G30" s="124">
        <v>0</v>
      </c>
      <c r="H30" s="131">
        <v>800</v>
      </c>
      <c r="I30" s="124">
        <v>0</v>
      </c>
      <c r="J30" s="134" t="s">
        <v>162</v>
      </c>
      <c r="K30" s="134">
        <f t="shared" si="1"/>
        <v>0</v>
      </c>
    </row>
    <row r="31" spans="2:13" s="54" customFormat="1" x14ac:dyDescent="0.3">
      <c r="B31" s="112"/>
      <c r="C31" s="115"/>
      <c r="D31" s="114"/>
      <c r="E31" s="114">
        <v>6632</v>
      </c>
      <c r="F31" s="111" t="s">
        <v>246</v>
      </c>
      <c r="G31" s="124" t="s">
        <v>162</v>
      </c>
      <c r="H31" s="131">
        <v>1200</v>
      </c>
      <c r="I31" s="124">
        <v>138</v>
      </c>
      <c r="J31" s="134" t="s">
        <v>162</v>
      </c>
      <c r="K31" s="134">
        <f t="shared" si="1"/>
        <v>0.115</v>
      </c>
      <c r="L31" s="53"/>
      <c r="M31" s="53"/>
    </row>
    <row r="32" spans="2:13" x14ac:dyDescent="0.3">
      <c r="B32" s="112"/>
      <c r="C32" s="112">
        <v>67</v>
      </c>
      <c r="D32" s="114"/>
      <c r="E32" s="114"/>
      <c r="F32" s="113" t="s">
        <v>79</v>
      </c>
      <c r="G32" s="124">
        <v>37630.25</v>
      </c>
      <c r="H32" s="131">
        <f>H33</f>
        <v>35930</v>
      </c>
      <c r="I32" s="124">
        <f>I33</f>
        <v>17250.98</v>
      </c>
      <c r="J32" s="134">
        <f t="shared" si="2"/>
        <v>0.45843383979644037</v>
      </c>
      <c r="K32" s="134">
        <f t="shared" si="1"/>
        <v>0.48012747008071249</v>
      </c>
    </row>
    <row r="33" spans="1:13" x14ac:dyDescent="0.3">
      <c r="B33" s="112"/>
      <c r="C33" s="112"/>
      <c r="D33" s="114">
        <v>671</v>
      </c>
      <c r="E33" s="114"/>
      <c r="F33" s="113" t="s">
        <v>80</v>
      </c>
      <c r="G33" s="124">
        <v>37630.25</v>
      </c>
      <c r="H33" s="131">
        <f>H34+H35</f>
        <v>35930</v>
      </c>
      <c r="I33" s="124">
        <f>I34+I35</f>
        <v>17250.98</v>
      </c>
      <c r="J33" s="134">
        <f t="shared" si="2"/>
        <v>0.45843383979644037</v>
      </c>
      <c r="K33" s="134">
        <f t="shared" si="1"/>
        <v>0.48012747008071249</v>
      </c>
    </row>
    <row r="34" spans="1:13" x14ac:dyDescent="0.3">
      <c r="B34" s="112"/>
      <c r="C34" s="112"/>
      <c r="D34" s="114"/>
      <c r="E34" s="114">
        <v>6711</v>
      </c>
      <c r="F34" s="113" t="s">
        <v>81</v>
      </c>
      <c r="G34" s="124">
        <v>36995.78</v>
      </c>
      <c r="H34" s="132">
        <v>34250</v>
      </c>
      <c r="I34" s="124">
        <v>16540.36</v>
      </c>
      <c r="J34" s="134">
        <f t="shared" si="2"/>
        <v>0.44708774892703984</v>
      </c>
      <c r="K34" s="134">
        <f t="shared" si="1"/>
        <v>0.48293021897810223</v>
      </c>
    </row>
    <row r="35" spans="1:13" x14ac:dyDescent="0.3">
      <c r="B35" s="112"/>
      <c r="C35" s="112"/>
      <c r="D35" s="114"/>
      <c r="E35" s="114">
        <v>6712</v>
      </c>
      <c r="F35" s="113" t="s">
        <v>82</v>
      </c>
      <c r="G35" s="124">
        <v>634.47</v>
      </c>
      <c r="H35" s="131">
        <v>1680</v>
      </c>
      <c r="I35" s="124">
        <v>710.62</v>
      </c>
      <c r="J35" s="134">
        <f t="shared" si="2"/>
        <v>1.1200214352136428</v>
      </c>
      <c r="K35" s="134">
        <f t="shared" si="1"/>
        <v>0.42298809523809522</v>
      </c>
    </row>
    <row r="36" spans="1:13" ht="17.399999999999999" x14ac:dyDescent="0.3">
      <c r="B36" s="196"/>
      <c r="C36" s="196"/>
      <c r="D36" s="196"/>
      <c r="E36" s="196"/>
      <c r="F36" s="196"/>
      <c r="G36" s="196"/>
      <c r="H36" s="196"/>
      <c r="I36" s="196"/>
      <c r="J36" s="196"/>
      <c r="K36" s="196"/>
    </row>
    <row r="37" spans="1:13" ht="36.75" customHeight="1" x14ac:dyDescent="0.3">
      <c r="B37" s="198" t="s">
        <v>7</v>
      </c>
      <c r="C37" s="198"/>
      <c r="D37" s="198"/>
      <c r="E37" s="198"/>
      <c r="F37" s="198"/>
      <c r="G37" s="152" t="s">
        <v>231</v>
      </c>
      <c r="H37" s="152" t="s">
        <v>241</v>
      </c>
      <c r="I37" s="152" t="s">
        <v>242</v>
      </c>
      <c r="J37" s="152" t="s">
        <v>26</v>
      </c>
      <c r="K37" s="152" t="s">
        <v>55</v>
      </c>
    </row>
    <row r="38" spans="1:13" x14ac:dyDescent="0.3">
      <c r="B38" s="197">
        <v>1</v>
      </c>
      <c r="C38" s="197"/>
      <c r="D38" s="197"/>
      <c r="E38" s="197"/>
      <c r="F38" s="197"/>
      <c r="G38" s="152">
        <v>2</v>
      </c>
      <c r="H38" s="152">
        <v>3</v>
      </c>
      <c r="I38" s="152">
        <v>5</v>
      </c>
      <c r="J38" s="152" t="s">
        <v>39</v>
      </c>
      <c r="K38" s="152" t="s">
        <v>234</v>
      </c>
    </row>
    <row r="39" spans="1:13" s="78" customFormat="1" x14ac:dyDescent="0.3">
      <c r="B39" s="6"/>
      <c r="C39" s="6"/>
      <c r="D39" s="6"/>
      <c r="E39" s="6"/>
      <c r="F39" s="6" t="s">
        <v>53</v>
      </c>
      <c r="G39" s="127">
        <f>G40+G86</f>
        <v>291213.57</v>
      </c>
      <c r="H39" s="129">
        <f>H40+H86</f>
        <v>685050</v>
      </c>
      <c r="I39" s="127">
        <f>I40+I86</f>
        <v>352161.49999999994</v>
      </c>
      <c r="J39" s="133">
        <f>I39/G39</f>
        <v>1.2092894572186315</v>
      </c>
      <c r="K39" s="133">
        <f>I39/H39</f>
        <v>0.51406685643383687</v>
      </c>
      <c r="L39" s="91"/>
      <c r="M39" s="91"/>
    </row>
    <row r="40" spans="1:13" s="78" customFormat="1" x14ac:dyDescent="0.3">
      <c r="B40" s="6">
        <v>3</v>
      </c>
      <c r="C40" s="6"/>
      <c r="D40" s="6"/>
      <c r="E40" s="6"/>
      <c r="F40" s="6" t="s">
        <v>4</v>
      </c>
      <c r="G40" s="127">
        <f>G41+G48+G76+G80+G83</f>
        <v>290878.32</v>
      </c>
      <c r="H40" s="129">
        <f>H41+H48+H76+H80+H84</f>
        <v>678820</v>
      </c>
      <c r="I40" s="127">
        <f>I41+I48+I76</f>
        <v>350638.64999999997</v>
      </c>
      <c r="J40" s="133">
        <f t="shared" ref="J40" si="3">I40/G40</f>
        <v>1.2054478656229861</v>
      </c>
      <c r="K40" s="133">
        <f t="shared" ref="K40" si="4">I40/H40</f>
        <v>0.5165414248254323</v>
      </c>
      <c r="L40" s="91"/>
      <c r="M40" s="91"/>
    </row>
    <row r="41" spans="1:13" x14ac:dyDescent="0.3">
      <c r="A41" s="53"/>
      <c r="B41" s="11"/>
      <c r="C41" s="11">
        <v>31</v>
      </c>
      <c r="D41" s="11"/>
      <c r="E41" s="11"/>
      <c r="F41" s="11" t="s">
        <v>5</v>
      </c>
      <c r="G41" s="124">
        <f>G42+G44+G46</f>
        <v>256789.97999999998</v>
      </c>
      <c r="H41" s="132">
        <f>H42+H44+H46</f>
        <v>592900</v>
      </c>
      <c r="I41" s="124">
        <f>I42+I44+I46</f>
        <v>315380.03999999998</v>
      </c>
      <c r="J41" s="134">
        <f>I41/G41</f>
        <v>1.2281633418874054</v>
      </c>
      <c r="K41" s="134">
        <f>I41/H41</f>
        <v>0.53192787991229551</v>
      </c>
    </row>
    <row r="42" spans="1:13" x14ac:dyDescent="0.3">
      <c r="A42" s="53"/>
      <c r="B42" s="7"/>
      <c r="C42" s="7"/>
      <c r="D42" s="7">
        <v>311</v>
      </c>
      <c r="E42" s="7"/>
      <c r="F42" s="7" t="s">
        <v>35</v>
      </c>
      <c r="G42" s="124">
        <v>212428.78</v>
      </c>
      <c r="H42" s="141">
        <v>485000</v>
      </c>
      <c r="I42" s="124">
        <v>263263.68</v>
      </c>
      <c r="J42" s="134">
        <f t="shared" ref="J42:J89" si="5">I42/G42</f>
        <v>1.239303262015627</v>
      </c>
      <c r="K42" s="134">
        <f t="shared" ref="K42:K94" si="6">I42/H42</f>
        <v>0.54281171134020623</v>
      </c>
    </row>
    <row r="43" spans="1:13" x14ac:dyDescent="0.3">
      <c r="A43" s="53"/>
      <c r="B43" s="7"/>
      <c r="C43" s="7"/>
      <c r="D43" s="7"/>
      <c r="E43" s="7">
        <v>3111</v>
      </c>
      <c r="F43" s="7" t="s">
        <v>36</v>
      </c>
      <c r="G43" s="124">
        <v>212428.78</v>
      </c>
      <c r="H43" s="132">
        <v>485000</v>
      </c>
      <c r="I43" s="124">
        <v>263263.68</v>
      </c>
      <c r="J43" s="134">
        <f t="shared" si="5"/>
        <v>1.239303262015627</v>
      </c>
      <c r="K43" s="134">
        <f t="shared" si="6"/>
        <v>0.54281171134020623</v>
      </c>
    </row>
    <row r="44" spans="1:13" s="51" customFormat="1" x14ac:dyDescent="0.3">
      <c r="A44" s="53"/>
      <c r="B44" s="7"/>
      <c r="C44" s="7"/>
      <c r="D44" s="7">
        <v>312</v>
      </c>
      <c r="E44" s="7"/>
      <c r="F44" s="68" t="s">
        <v>87</v>
      </c>
      <c r="G44" s="124">
        <v>9148</v>
      </c>
      <c r="H44" s="132">
        <f>H45</f>
        <v>22900</v>
      </c>
      <c r="I44" s="124">
        <v>8638.69</v>
      </c>
      <c r="J44" s="134">
        <f t="shared" si="5"/>
        <v>0.94432553563620469</v>
      </c>
      <c r="K44" s="134">
        <f t="shared" si="6"/>
        <v>0.37723537117903932</v>
      </c>
      <c r="L44" s="53"/>
      <c r="M44" s="53"/>
    </row>
    <row r="45" spans="1:13" s="51" customFormat="1" x14ac:dyDescent="0.3">
      <c r="A45" s="53"/>
      <c r="B45" s="7"/>
      <c r="C45" s="7"/>
      <c r="D45" s="7"/>
      <c r="E45" s="7">
        <v>3121</v>
      </c>
      <c r="F45" s="68" t="s">
        <v>87</v>
      </c>
      <c r="G45" s="124">
        <v>9148</v>
      </c>
      <c r="H45" s="132">
        <v>22900</v>
      </c>
      <c r="I45" s="124">
        <v>8638.69</v>
      </c>
      <c r="J45" s="134">
        <f t="shared" si="5"/>
        <v>0.94432553563620469</v>
      </c>
      <c r="K45" s="134">
        <f t="shared" si="6"/>
        <v>0.37723537117903932</v>
      </c>
      <c r="L45" s="53"/>
      <c r="M45" s="53"/>
    </row>
    <row r="46" spans="1:13" s="51" customFormat="1" x14ac:dyDescent="0.3">
      <c r="A46" s="53"/>
      <c r="B46" s="7"/>
      <c r="C46" s="7"/>
      <c r="D46" s="7">
        <v>313</v>
      </c>
      <c r="E46" s="7"/>
      <c r="F46" s="68" t="s">
        <v>88</v>
      </c>
      <c r="G46" s="124">
        <v>35213.199999999997</v>
      </c>
      <c r="H46" s="132">
        <v>85000</v>
      </c>
      <c r="I46" s="124">
        <v>43477.67</v>
      </c>
      <c r="J46" s="134">
        <f t="shared" si="5"/>
        <v>1.2346980677700408</v>
      </c>
      <c r="K46" s="134">
        <f t="shared" si="6"/>
        <v>0.51150200000000001</v>
      </c>
      <c r="L46" s="53"/>
      <c r="M46" s="53"/>
    </row>
    <row r="47" spans="1:13" s="51" customFormat="1" x14ac:dyDescent="0.3">
      <c r="A47" s="53"/>
      <c r="B47" s="7"/>
      <c r="C47" s="7"/>
      <c r="D47" s="7"/>
      <c r="E47" s="7">
        <v>3132</v>
      </c>
      <c r="F47" s="68" t="s">
        <v>89</v>
      </c>
      <c r="G47" s="124">
        <v>35213.199999999997</v>
      </c>
      <c r="H47" s="132">
        <v>85000</v>
      </c>
      <c r="I47" s="124">
        <v>43477.67</v>
      </c>
      <c r="J47" s="134">
        <f t="shared" si="5"/>
        <v>1.2346980677700408</v>
      </c>
      <c r="K47" s="134">
        <f t="shared" si="6"/>
        <v>0.51150200000000001</v>
      </c>
      <c r="L47" s="53"/>
      <c r="M47" s="53"/>
    </row>
    <row r="48" spans="1:13" x14ac:dyDescent="0.3">
      <c r="A48" s="53"/>
      <c r="B48" s="7"/>
      <c r="C48" s="7">
        <v>32</v>
      </c>
      <c r="D48" s="8"/>
      <c r="E48" s="8"/>
      <c r="F48" s="7" t="s">
        <v>11</v>
      </c>
      <c r="G48" s="124">
        <f>G49+G54+G61+G70</f>
        <v>33764.11</v>
      </c>
      <c r="H48" s="132">
        <f>H49+H54+H61+H70</f>
        <v>84100</v>
      </c>
      <c r="I48" s="124">
        <f>I49+I54+I61+I70</f>
        <v>35106.1</v>
      </c>
      <c r="J48" s="134">
        <f t="shared" si="5"/>
        <v>1.0397460498736675</v>
      </c>
      <c r="K48" s="134">
        <f t="shared" si="6"/>
        <v>0.41743281807372173</v>
      </c>
    </row>
    <row r="49" spans="1:13" x14ac:dyDescent="0.3">
      <c r="A49" s="53"/>
      <c r="B49" s="7"/>
      <c r="C49" s="7"/>
      <c r="D49" s="7">
        <v>321</v>
      </c>
      <c r="E49" s="7"/>
      <c r="F49" s="7" t="s">
        <v>37</v>
      </c>
      <c r="G49" s="124">
        <f>G50+G51+G52</f>
        <v>12372.51</v>
      </c>
      <c r="H49" s="132">
        <f>H50+H51+H52+H53</f>
        <v>30643</v>
      </c>
      <c r="I49" s="124">
        <v>15865.96</v>
      </c>
      <c r="J49" s="134">
        <f t="shared" si="5"/>
        <v>1.2823558033091103</v>
      </c>
      <c r="K49" s="134">
        <f t="shared" si="6"/>
        <v>0.51776784257416042</v>
      </c>
    </row>
    <row r="50" spans="1:13" x14ac:dyDescent="0.3">
      <c r="A50" s="53"/>
      <c r="B50" s="7"/>
      <c r="C50" s="7"/>
      <c r="D50" s="7"/>
      <c r="E50" s="7">
        <v>3211</v>
      </c>
      <c r="F50" s="21" t="s">
        <v>38</v>
      </c>
      <c r="G50" s="124">
        <v>1501.4</v>
      </c>
      <c r="H50" s="132">
        <v>3543</v>
      </c>
      <c r="I50" s="124">
        <v>2664.09</v>
      </c>
      <c r="J50" s="134">
        <f t="shared" si="5"/>
        <v>1.7744038897029439</v>
      </c>
      <c r="K50" s="134">
        <f t="shared" si="6"/>
        <v>0.75193056731583408</v>
      </c>
    </row>
    <row r="51" spans="1:13" x14ac:dyDescent="0.3">
      <c r="A51" s="53"/>
      <c r="B51" s="7"/>
      <c r="C51" s="7"/>
      <c r="D51" s="8"/>
      <c r="E51" s="66" t="s">
        <v>90</v>
      </c>
      <c r="F51" s="66" t="s">
        <v>91</v>
      </c>
      <c r="G51" s="124">
        <v>10771.11</v>
      </c>
      <c r="H51" s="132">
        <v>26700</v>
      </c>
      <c r="I51" s="124">
        <v>13033.87</v>
      </c>
      <c r="J51" s="134">
        <f t="shared" si="5"/>
        <v>1.210076770175033</v>
      </c>
      <c r="K51" s="134">
        <f t="shared" si="6"/>
        <v>0.48815992509363298</v>
      </c>
    </row>
    <row r="52" spans="1:13" s="54" customFormat="1" x14ac:dyDescent="0.3">
      <c r="A52" s="53"/>
      <c r="B52" s="7"/>
      <c r="C52" s="7"/>
      <c r="D52" s="8"/>
      <c r="E52" s="66" t="s">
        <v>92</v>
      </c>
      <c r="F52" s="66" t="s">
        <v>93</v>
      </c>
      <c r="G52" s="124">
        <v>100</v>
      </c>
      <c r="H52" s="141">
        <v>350</v>
      </c>
      <c r="I52" s="124">
        <v>168</v>
      </c>
      <c r="J52" s="134">
        <f t="shared" si="5"/>
        <v>1.68</v>
      </c>
      <c r="K52" s="134">
        <f t="shared" si="6"/>
        <v>0.48</v>
      </c>
      <c r="L52" s="53"/>
      <c r="M52" s="53"/>
    </row>
    <row r="53" spans="1:13" s="54" customFormat="1" x14ac:dyDescent="0.3">
      <c r="A53" s="53"/>
      <c r="B53" s="7"/>
      <c r="C53" s="7"/>
      <c r="D53" s="8"/>
      <c r="E53" s="66" t="s">
        <v>94</v>
      </c>
      <c r="F53" s="66" t="s">
        <v>95</v>
      </c>
      <c r="G53" s="124">
        <v>0</v>
      </c>
      <c r="H53" s="141">
        <v>50</v>
      </c>
      <c r="I53" s="124">
        <v>0</v>
      </c>
      <c r="J53" s="134" t="e">
        <f t="shared" si="5"/>
        <v>#DIV/0!</v>
      </c>
      <c r="K53" s="134">
        <f t="shared" si="6"/>
        <v>0</v>
      </c>
      <c r="L53" s="53"/>
      <c r="M53" s="53"/>
    </row>
    <row r="54" spans="1:13" s="52" customFormat="1" ht="16.2" customHeight="1" x14ac:dyDescent="0.3">
      <c r="A54" s="53"/>
      <c r="B54" s="7"/>
      <c r="C54" s="7"/>
      <c r="D54" s="8">
        <v>322</v>
      </c>
      <c r="E54" s="66"/>
      <c r="F54" s="68" t="s">
        <v>96</v>
      </c>
      <c r="G54" s="124">
        <f>SUM(G55:G60)</f>
        <v>12893.02</v>
      </c>
      <c r="H54" s="132">
        <f>H55+H56+H57+H58+H59+H60</f>
        <v>30667</v>
      </c>
      <c r="I54" s="124">
        <v>11170.84</v>
      </c>
      <c r="J54" s="134">
        <f t="shared" si="5"/>
        <v>0.86642539916947303</v>
      </c>
      <c r="K54" s="134">
        <f t="shared" si="6"/>
        <v>0.36426256236345256</v>
      </c>
      <c r="L54" s="53"/>
      <c r="M54" s="53"/>
    </row>
    <row r="55" spans="1:13" s="52" customFormat="1" x14ac:dyDescent="0.3">
      <c r="A55" s="53"/>
      <c r="B55" s="7"/>
      <c r="C55" s="7"/>
      <c r="D55" s="8"/>
      <c r="E55" s="66" t="s">
        <v>97</v>
      </c>
      <c r="F55" s="66" t="s">
        <v>98</v>
      </c>
      <c r="G55" s="124">
        <v>1160.43</v>
      </c>
      <c r="H55" s="132">
        <v>2600</v>
      </c>
      <c r="I55" s="124">
        <v>1713.42</v>
      </c>
      <c r="J55" s="134">
        <f t="shared" si="5"/>
        <v>1.4765388692122747</v>
      </c>
      <c r="K55" s="134">
        <f t="shared" si="6"/>
        <v>0.65900769230769229</v>
      </c>
      <c r="L55" s="53"/>
      <c r="M55" s="53"/>
    </row>
    <row r="56" spans="1:13" x14ac:dyDescent="0.3">
      <c r="A56" s="53"/>
      <c r="B56" s="12"/>
      <c r="C56" s="55"/>
      <c r="D56" s="55"/>
      <c r="E56" s="66" t="s">
        <v>99</v>
      </c>
      <c r="F56" s="66" t="s">
        <v>100</v>
      </c>
      <c r="G56" s="124">
        <v>9157.57</v>
      </c>
      <c r="H56" s="132">
        <v>21700</v>
      </c>
      <c r="I56" s="124">
        <v>7435.51</v>
      </c>
      <c r="J56" s="134">
        <f t="shared" si="5"/>
        <v>0.81195229738893615</v>
      </c>
      <c r="K56" s="134">
        <f t="shared" si="6"/>
        <v>0.34265023041474657</v>
      </c>
    </row>
    <row r="57" spans="1:13" x14ac:dyDescent="0.3">
      <c r="A57" s="53"/>
      <c r="B57" s="11"/>
      <c r="C57" s="11"/>
      <c r="D57" s="11"/>
      <c r="E57" s="66" t="s">
        <v>101</v>
      </c>
      <c r="F57" s="66" t="s">
        <v>102</v>
      </c>
      <c r="G57" s="124">
        <v>1176.03</v>
      </c>
      <c r="H57" s="132">
        <v>4900</v>
      </c>
      <c r="I57" s="124">
        <v>1265.2</v>
      </c>
      <c r="J57" s="134">
        <f t="shared" si="5"/>
        <v>1.0758228956744302</v>
      </c>
      <c r="K57" s="134">
        <f t="shared" si="6"/>
        <v>0.25820408163265307</v>
      </c>
    </row>
    <row r="58" spans="1:13" x14ac:dyDescent="0.3">
      <c r="A58" s="53"/>
      <c r="B58" s="11"/>
      <c r="C58" s="11"/>
      <c r="D58" s="7"/>
      <c r="E58" s="66" t="s">
        <v>103</v>
      </c>
      <c r="F58" s="66" t="s">
        <v>104</v>
      </c>
      <c r="G58" s="124">
        <v>967.92</v>
      </c>
      <c r="H58" s="141">
        <v>500</v>
      </c>
      <c r="I58" s="124">
        <v>651.54999999999995</v>
      </c>
      <c r="J58" s="134">
        <f t="shared" si="5"/>
        <v>0.67314447474997929</v>
      </c>
      <c r="K58" s="134">
        <f t="shared" si="6"/>
        <v>1.3030999999999999</v>
      </c>
    </row>
    <row r="59" spans="1:13" x14ac:dyDescent="0.3">
      <c r="A59" s="53"/>
      <c r="B59" s="11"/>
      <c r="C59" s="11"/>
      <c r="D59" s="7"/>
      <c r="E59" s="66" t="s">
        <v>105</v>
      </c>
      <c r="F59" s="66" t="s">
        <v>106</v>
      </c>
      <c r="G59" s="124">
        <v>364.07</v>
      </c>
      <c r="H59" s="141">
        <v>900</v>
      </c>
      <c r="I59" s="124">
        <v>105.16</v>
      </c>
      <c r="J59" s="134">
        <f t="shared" si="5"/>
        <v>0.28884555167962206</v>
      </c>
      <c r="K59" s="134">
        <f t="shared" si="6"/>
        <v>0.11684444444444445</v>
      </c>
    </row>
    <row r="60" spans="1:13" x14ac:dyDescent="0.3">
      <c r="A60" s="53"/>
      <c r="B60" s="60"/>
      <c r="C60" s="60"/>
      <c r="D60" s="60"/>
      <c r="E60" s="66" t="s">
        <v>107</v>
      </c>
      <c r="F60" s="66" t="s">
        <v>108</v>
      </c>
      <c r="G60" s="124">
        <v>67</v>
      </c>
      <c r="H60" s="132">
        <v>67</v>
      </c>
      <c r="I60" s="124">
        <v>0</v>
      </c>
      <c r="J60" s="134">
        <f t="shared" si="5"/>
        <v>0</v>
      </c>
      <c r="K60" s="134">
        <f t="shared" si="6"/>
        <v>0</v>
      </c>
    </row>
    <row r="61" spans="1:13" x14ac:dyDescent="0.3">
      <c r="A61" s="53"/>
      <c r="B61" s="60"/>
      <c r="C61" s="60"/>
      <c r="D61" s="60">
        <v>323</v>
      </c>
      <c r="E61" s="60"/>
      <c r="F61" s="69" t="s">
        <v>109</v>
      </c>
      <c r="G61" s="124">
        <f>SUM(G62:G69)</f>
        <v>7436.3899999999994</v>
      </c>
      <c r="H61" s="132">
        <f>SUM(H62:H69)</f>
        <v>18190</v>
      </c>
      <c r="I61" s="124">
        <v>6731.31</v>
      </c>
      <c r="J61" s="134">
        <f t="shared" si="5"/>
        <v>0.90518517721636449</v>
      </c>
      <c r="K61" s="134">
        <f t="shared" si="6"/>
        <v>0.37005552501374384</v>
      </c>
    </row>
    <row r="62" spans="1:13" ht="15" customHeight="1" x14ac:dyDescent="0.3">
      <c r="A62" s="53"/>
      <c r="B62" s="67"/>
      <c r="C62" s="67"/>
      <c r="D62" s="67"/>
      <c r="E62" s="66" t="s">
        <v>110</v>
      </c>
      <c r="F62" s="66" t="s">
        <v>111</v>
      </c>
      <c r="G62" s="124">
        <v>840.86</v>
      </c>
      <c r="H62" s="132">
        <v>2050</v>
      </c>
      <c r="I62" s="124">
        <v>815.28</v>
      </c>
      <c r="J62" s="134">
        <f t="shared" si="5"/>
        <v>0.96957876459814951</v>
      </c>
      <c r="K62" s="134">
        <f t="shared" si="6"/>
        <v>0.39769756097560977</v>
      </c>
    </row>
    <row r="63" spans="1:13" x14ac:dyDescent="0.3">
      <c r="A63" s="53"/>
      <c r="B63" s="67"/>
      <c r="C63" s="67"/>
      <c r="D63" s="67"/>
      <c r="E63" s="66" t="s">
        <v>112</v>
      </c>
      <c r="F63" s="66" t="s">
        <v>113</v>
      </c>
      <c r="G63" s="142">
        <v>235.7</v>
      </c>
      <c r="H63" s="143">
        <v>700</v>
      </c>
      <c r="I63" s="142">
        <v>551.25</v>
      </c>
      <c r="J63" s="134">
        <f t="shared" si="5"/>
        <v>2.338778107764107</v>
      </c>
      <c r="K63" s="134">
        <f t="shared" si="6"/>
        <v>0.78749999999999998</v>
      </c>
    </row>
    <row r="64" spans="1:13" s="54" customFormat="1" x14ac:dyDescent="0.3">
      <c r="A64" s="53"/>
      <c r="B64" s="67"/>
      <c r="C64" s="67"/>
      <c r="D64" s="67"/>
      <c r="E64" s="66" t="s">
        <v>143</v>
      </c>
      <c r="F64" s="66" t="s">
        <v>144</v>
      </c>
      <c r="G64" s="142">
        <v>0</v>
      </c>
      <c r="H64" s="143">
        <v>50</v>
      </c>
      <c r="I64" s="142">
        <v>0</v>
      </c>
      <c r="J64" s="134" t="e">
        <f t="shared" si="5"/>
        <v>#DIV/0!</v>
      </c>
      <c r="K64" s="134">
        <f t="shared" si="6"/>
        <v>0</v>
      </c>
      <c r="L64" s="53"/>
      <c r="M64" s="53"/>
    </row>
    <row r="65" spans="1:13" ht="17.399999999999999" customHeight="1" x14ac:dyDescent="0.3">
      <c r="A65" s="53"/>
      <c r="B65" s="67"/>
      <c r="C65" s="67"/>
      <c r="D65" s="67"/>
      <c r="E65" s="66" t="s">
        <v>114</v>
      </c>
      <c r="F65" s="66" t="s">
        <v>115</v>
      </c>
      <c r="G65" s="124">
        <v>436.17</v>
      </c>
      <c r="H65" s="143">
        <v>1450</v>
      </c>
      <c r="I65" s="124">
        <v>389.49</v>
      </c>
      <c r="J65" s="134">
        <f t="shared" si="5"/>
        <v>0.89297750876951643</v>
      </c>
      <c r="K65" s="134">
        <f t="shared" si="6"/>
        <v>0.2686137931034483</v>
      </c>
    </row>
    <row r="66" spans="1:13" x14ac:dyDescent="0.3">
      <c r="A66" s="53"/>
      <c r="B66" s="60"/>
      <c r="C66" s="60"/>
      <c r="D66" s="60"/>
      <c r="E66" s="66" t="s">
        <v>116</v>
      </c>
      <c r="F66" s="66" t="s">
        <v>117</v>
      </c>
      <c r="G66" s="124">
        <v>955.62</v>
      </c>
      <c r="H66" s="132">
        <v>1310</v>
      </c>
      <c r="I66" s="124">
        <v>1114.8900000000001</v>
      </c>
      <c r="J66" s="134">
        <f t="shared" si="5"/>
        <v>1.1666666666666667</v>
      </c>
      <c r="K66" s="134">
        <f t="shared" si="6"/>
        <v>0.85106106870229015</v>
      </c>
    </row>
    <row r="67" spans="1:13" x14ac:dyDescent="0.3">
      <c r="A67" s="53"/>
      <c r="B67" s="60"/>
      <c r="C67" s="60"/>
      <c r="D67" s="60"/>
      <c r="E67" s="66" t="s">
        <v>118</v>
      </c>
      <c r="F67" s="66" t="s">
        <v>119</v>
      </c>
      <c r="G67" s="124">
        <v>586.75</v>
      </c>
      <c r="H67" s="132">
        <v>4430</v>
      </c>
      <c r="I67" s="124">
        <v>62.5</v>
      </c>
      <c r="J67" s="134">
        <f t="shared" si="5"/>
        <v>0.10651896037494674</v>
      </c>
      <c r="K67" s="134">
        <f t="shared" si="6"/>
        <v>1.4108352144469526E-2</v>
      </c>
    </row>
    <row r="68" spans="1:13" x14ac:dyDescent="0.3">
      <c r="A68" s="53"/>
      <c r="B68" s="60"/>
      <c r="C68" s="60"/>
      <c r="D68" s="60"/>
      <c r="E68" s="66" t="s">
        <v>120</v>
      </c>
      <c r="F68" s="66" t="s">
        <v>121</v>
      </c>
      <c r="G68" s="124">
        <v>1893.69</v>
      </c>
      <c r="H68" s="132">
        <v>5600</v>
      </c>
      <c r="I68" s="155">
        <v>2132.4</v>
      </c>
      <c r="J68" s="134">
        <f t="shared" si="5"/>
        <v>1.1260554789854729</v>
      </c>
      <c r="K68" s="134">
        <f t="shared" si="6"/>
        <v>0.38078571428571428</v>
      </c>
    </row>
    <row r="69" spans="1:13" x14ac:dyDescent="0.3">
      <c r="A69" s="53"/>
      <c r="B69" s="60"/>
      <c r="C69" s="60"/>
      <c r="D69" s="60"/>
      <c r="E69" s="60">
        <v>3239</v>
      </c>
      <c r="F69" s="69" t="s">
        <v>137</v>
      </c>
      <c r="G69" s="124">
        <v>2487.6</v>
      </c>
      <c r="H69" s="132">
        <v>2600</v>
      </c>
      <c r="I69" s="155">
        <v>1665.5</v>
      </c>
      <c r="J69" s="134">
        <f t="shared" si="5"/>
        <v>0.66952082328348617</v>
      </c>
      <c r="K69" s="134">
        <f t="shared" si="6"/>
        <v>0.64057692307692304</v>
      </c>
    </row>
    <row r="70" spans="1:13" x14ac:dyDescent="0.3">
      <c r="A70" s="53"/>
      <c r="B70" s="60"/>
      <c r="C70" s="60"/>
      <c r="D70" s="60">
        <v>329</v>
      </c>
      <c r="E70" s="60"/>
      <c r="F70" s="68" t="s">
        <v>122</v>
      </c>
      <c r="G70" s="124">
        <f>G72+G75</f>
        <v>1062.19</v>
      </c>
      <c r="H70" s="132">
        <f>H72+H75</f>
        <v>4600</v>
      </c>
      <c r="I70" s="124">
        <f>I72+I75+I71</f>
        <v>1337.99</v>
      </c>
      <c r="J70" s="134">
        <f t="shared" si="5"/>
        <v>1.2596522279441531</v>
      </c>
      <c r="K70" s="134">
        <f t="shared" si="6"/>
        <v>0.29086739130434786</v>
      </c>
    </row>
    <row r="71" spans="1:13" s="54" customFormat="1" x14ac:dyDescent="0.3">
      <c r="A71" s="53"/>
      <c r="B71" s="60"/>
      <c r="C71" s="60"/>
      <c r="D71" s="60"/>
      <c r="E71" s="60">
        <v>3293</v>
      </c>
      <c r="F71" s="68" t="s">
        <v>250</v>
      </c>
      <c r="G71" s="124">
        <v>0</v>
      </c>
      <c r="H71" s="132">
        <v>0</v>
      </c>
      <c r="I71" s="124">
        <v>340.9</v>
      </c>
      <c r="J71" s="134" t="s">
        <v>162</v>
      </c>
      <c r="K71" s="134" t="s">
        <v>162</v>
      </c>
      <c r="L71" s="53"/>
      <c r="M71" s="53"/>
    </row>
    <row r="72" spans="1:13" s="54" customFormat="1" x14ac:dyDescent="0.3">
      <c r="A72" s="53"/>
      <c r="B72" s="60"/>
      <c r="C72" s="60"/>
      <c r="D72" s="60"/>
      <c r="E72" s="60">
        <v>3294</v>
      </c>
      <c r="F72" s="68" t="s">
        <v>142</v>
      </c>
      <c r="G72" s="124">
        <v>343.09</v>
      </c>
      <c r="H72" s="132">
        <v>500</v>
      </c>
      <c r="I72" s="124">
        <v>150</v>
      </c>
      <c r="J72" s="134">
        <f t="shared" si="5"/>
        <v>0.43720306625083799</v>
      </c>
      <c r="K72" s="134">
        <f t="shared" si="6"/>
        <v>0.3</v>
      </c>
      <c r="L72" s="53"/>
      <c r="M72" s="53"/>
    </row>
    <row r="73" spans="1:13" x14ac:dyDescent="0.3">
      <c r="A73" s="53"/>
      <c r="B73" s="60"/>
      <c r="C73" s="60"/>
      <c r="D73" s="60"/>
      <c r="E73" s="66" t="s">
        <v>123</v>
      </c>
      <c r="F73" s="66" t="s">
        <v>124</v>
      </c>
      <c r="G73" s="124">
        <v>0</v>
      </c>
      <c r="H73" s="132">
        <v>0</v>
      </c>
      <c r="I73" s="124">
        <v>0</v>
      </c>
      <c r="J73" s="134" t="s">
        <v>162</v>
      </c>
      <c r="K73" s="134" t="s">
        <v>162</v>
      </c>
    </row>
    <row r="74" spans="1:13" x14ac:dyDescent="0.3">
      <c r="A74" s="53"/>
      <c r="B74" s="60"/>
      <c r="C74" s="60"/>
      <c r="D74" s="60"/>
      <c r="E74" s="66" t="s">
        <v>125</v>
      </c>
      <c r="F74" s="66" t="s">
        <v>126</v>
      </c>
      <c r="G74" s="124">
        <v>0</v>
      </c>
      <c r="H74" s="132">
        <v>0</v>
      </c>
      <c r="I74" s="124">
        <v>0</v>
      </c>
      <c r="J74" s="134" t="s">
        <v>162</v>
      </c>
      <c r="K74" s="134" t="s">
        <v>162</v>
      </c>
    </row>
    <row r="75" spans="1:13" x14ac:dyDescent="0.3">
      <c r="A75" s="53"/>
      <c r="B75" s="60"/>
      <c r="C75" s="60"/>
      <c r="D75" s="60"/>
      <c r="E75" s="66" t="s">
        <v>127</v>
      </c>
      <c r="F75" s="66" t="s">
        <v>122</v>
      </c>
      <c r="G75" s="124">
        <v>719.1</v>
      </c>
      <c r="H75" s="132">
        <v>4100</v>
      </c>
      <c r="I75" s="124">
        <v>847.09</v>
      </c>
      <c r="J75" s="134">
        <f t="shared" si="5"/>
        <v>1.177986371853706</v>
      </c>
      <c r="K75" s="134">
        <f t="shared" si="6"/>
        <v>0.20660731707317073</v>
      </c>
    </row>
    <row r="76" spans="1:13" ht="13.8" customHeight="1" x14ac:dyDescent="0.3">
      <c r="A76" s="53"/>
      <c r="B76" s="60"/>
      <c r="C76" s="60">
        <v>34</v>
      </c>
      <c r="D76" s="60"/>
      <c r="E76" s="60"/>
      <c r="F76" s="69" t="s">
        <v>128</v>
      </c>
      <c r="G76" s="124">
        <v>207.95</v>
      </c>
      <c r="H76" s="132">
        <v>820</v>
      </c>
      <c r="I76" s="124">
        <v>152.51</v>
      </c>
      <c r="J76" s="134">
        <f t="shared" si="5"/>
        <v>0.73339745131041112</v>
      </c>
      <c r="K76" s="134">
        <f t="shared" si="6"/>
        <v>0.18598780487804878</v>
      </c>
    </row>
    <row r="77" spans="1:13" x14ac:dyDescent="0.3">
      <c r="A77" s="53"/>
      <c r="B77" s="60"/>
      <c r="C77" s="60"/>
      <c r="D77" s="60">
        <v>343</v>
      </c>
      <c r="E77" s="60"/>
      <c r="F77" s="68" t="s">
        <v>129</v>
      </c>
      <c r="G77" s="124">
        <v>207.95</v>
      </c>
      <c r="H77" s="132">
        <v>820</v>
      </c>
      <c r="I77" s="124">
        <v>152.51</v>
      </c>
      <c r="J77" s="134">
        <f t="shared" si="5"/>
        <v>0.73339745131041112</v>
      </c>
      <c r="K77" s="134">
        <f t="shared" si="6"/>
        <v>0.18598780487804878</v>
      </c>
    </row>
    <row r="78" spans="1:13" x14ac:dyDescent="0.3">
      <c r="A78" s="53"/>
      <c r="B78" s="60"/>
      <c r="C78" s="60"/>
      <c r="D78" s="60"/>
      <c r="E78" s="60">
        <v>3431</v>
      </c>
      <c r="F78" s="68" t="s">
        <v>138</v>
      </c>
      <c r="G78" s="124">
        <v>207.95</v>
      </c>
      <c r="H78" s="132">
        <v>800</v>
      </c>
      <c r="I78" s="124">
        <v>152.51</v>
      </c>
      <c r="J78" s="134">
        <f t="shared" si="5"/>
        <v>0.73339745131041112</v>
      </c>
      <c r="K78" s="134">
        <f t="shared" si="6"/>
        <v>0.19063749999999999</v>
      </c>
    </row>
    <row r="79" spans="1:13" s="54" customFormat="1" x14ac:dyDescent="0.3">
      <c r="A79" s="53"/>
      <c r="B79" s="60"/>
      <c r="C79" s="60"/>
      <c r="D79" s="60"/>
      <c r="E79" s="60">
        <v>3433</v>
      </c>
      <c r="F79" s="68" t="s">
        <v>247</v>
      </c>
      <c r="G79" s="124">
        <v>0</v>
      </c>
      <c r="H79" s="132">
        <v>20</v>
      </c>
      <c r="I79" s="124"/>
      <c r="J79" s="134" t="s">
        <v>162</v>
      </c>
      <c r="K79" s="134">
        <f t="shared" si="6"/>
        <v>0</v>
      </c>
      <c r="L79" s="53"/>
      <c r="M79" s="53"/>
    </row>
    <row r="80" spans="1:13" x14ac:dyDescent="0.3">
      <c r="A80" s="53"/>
      <c r="B80" s="60"/>
      <c r="C80" s="60">
        <v>37</v>
      </c>
      <c r="D80" s="60"/>
      <c r="E80" s="60"/>
      <c r="F80" s="66" t="s">
        <v>130</v>
      </c>
      <c r="G80" s="124">
        <v>0</v>
      </c>
      <c r="H80" s="132">
        <v>500</v>
      </c>
      <c r="I80" s="124">
        <v>0</v>
      </c>
      <c r="J80" s="134" t="s">
        <v>162</v>
      </c>
      <c r="K80" s="134">
        <f t="shared" si="6"/>
        <v>0</v>
      </c>
    </row>
    <row r="81" spans="1:13" x14ac:dyDescent="0.3">
      <c r="A81" s="53"/>
      <c r="B81" s="60"/>
      <c r="C81" s="60"/>
      <c r="D81" s="60">
        <v>372</v>
      </c>
      <c r="E81" s="60"/>
      <c r="F81" s="68" t="s">
        <v>139</v>
      </c>
      <c r="G81" s="124">
        <v>0</v>
      </c>
      <c r="H81" s="132">
        <v>500</v>
      </c>
      <c r="I81" s="124">
        <v>0</v>
      </c>
      <c r="J81" s="134" t="s">
        <v>162</v>
      </c>
      <c r="K81" s="134">
        <f t="shared" si="6"/>
        <v>0</v>
      </c>
    </row>
    <row r="82" spans="1:13" x14ac:dyDescent="0.3">
      <c r="A82" s="53"/>
      <c r="B82" s="60"/>
      <c r="C82" s="60"/>
      <c r="D82" s="60"/>
      <c r="E82" s="60">
        <v>3722</v>
      </c>
      <c r="F82" s="68" t="s">
        <v>140</v>
      </c>
      <c r="G82" s="124">
        <v>0</v>
      </c>
      <c r="H82" s="132">
        <v>500</v>
      </c>
      <c r="I82" s="124">
        <v>0</v>
      </c>
      <c r="J82" s="134" t="s">
        <v>162</v>
      </c>
      <c r="K82" s="134">
        <f t="shared" si="6"/>
        <v>0</v>
      </c>
    </row>
    <row r="83" spans="1:13" x14ac:dyDescent="0.3">
      <c r="A83" s="53"/>
      <c r="B83" s="60"/>
      <c r="C83" s="60">
        <v>38</v>
      </c>
      <c r="D83" s="60"/>
      <c r="E83" s="60"/>
      <c r="F83" s="68" t="s">
        <v>141</v>
      </c>
      <c r="G83" s="124">
        <v>116.28</v>
      </c>
      <c r="H83" s="132">
        <v>500</v>
      </c>
      <c r="I83" s="124">
        <v>0</v>
      </c>
      <c r="J83" s="134">
        <f t="shared" si="5"/>
        <v>0</v>
      </c>
      <c r="K83" s="134">
        <f t="shared" si="6"/>
        <v>0</v>
      </c>
    </row>
    <row r="84" spans="1:13" x14ac:dyDescent="0.3">
      <c r="A84" s="53"/>
      <c r="B84" s="60"/>
      <c r="C84" s="60"/>
      <c r="D84" s="60">
        <v>381</v>
      </c>
      <c r="E84" s="60"/>
      <c r="F84" s="70" t="s">
        <v>86</v>
      </c>
      <c r="G84" s="124">
        <v>116.28</v>
      </c>
      <c r="H84" s="132">
        <v>500</v>
      </c>
      <c r="I84" s="124">
        <v>0</v>
      </c>
      <c r="J84" s="134">
        <f t="shared" si="5"/>
        <v>0</v>
      </c>
      <c r="K84" s="134">
        <f t="shared" si="6"/>
        <v>0</v>
      </c>
    </row>
    <row r="85" spans="1:13" x14ac:dyDescent="0.3">
      <c r="A85" s="53"/>
      <c r="B85" s="60"/>
      <c r="C85" s="60"/>
      <c r="D85" s="60"/>
      <c r="E85" s="60">
        <v>3812</v>
      </c>
      <c r="F85" s="70" t="s">
        <v>131</v>
      </c>
      <c r="G85" s="124">
        <v>116.28</v>
      </c>
      <c r="H85" s="132">
        <v>500</v>
      </c>
      <c r="I85" s="124">
        <v>0</v>
      </c>
      <c r="J85" s="134">
        <f t="shared" si="5"/>
        <v>0</v>
      </c>
      <c r="K85" s="134">
        <f t="shared" si="6"/>
        <v>0</v>
      </c>
    </row>
    <row r="86" spans="1:13" s="78" customFormat="1" x14ac:dyDescent="0.3">
      <c r="A86" s="91"/>
      <c r="B86" s="72">
        <v>4</v>
      </c>
      <c r="C86" s="72"/>
      <c r="D86" s="72"/>
      <c r="E86" s="72"/>
      <c r="F86" s="73" t="s">
        <v>6</v>
      </c>
      <c r="G86" s="127">
        <v>335.25</v>
      </c>
      <c r="H86" s="144">
        <f>H87</f>
        <v>6230</v>
      </c>
      <c r="I86" s="127">
        <f>I87</f>
        <v>1522.8500000000001</v>
      </c>
      <c r="J86" s="133">
        <f t="shared" si="5"/>
        <v>4.5424310216256529</v>
      </c>
      <c r="K86" s="133">
        <f t="shared" si="6"/>
        <v>0.24443820224719104</v>
      </c>
      <c r="L86" s="91"/>
      <c r="M86" s="91"/>
    </row>
    <row r="87" spans="1:13" x14ac:dyDescent="0.3">
      <c r="A87" s="53"/>
      <c r="B87" s="60"/>
      <c r="C87" s="60">
        <v>42</v>
      </c>
      <c r="D87" s="60"/>
      <c r="E87" s="60"/>
      <c r="F87" s="68" t="s">
        <v>132</v>
      </c>
      <c r="G87" s="124">
        <v>335.25</v>
      </c>
      <c r="H87" s="132">
        <f>H88+H93</f>
        <v>6230</v>
      </c>
      <c r="I87" s="124">
        <f>I88+I93</f>
        <v>1522.8500000000001</v>
      </c>
      <c r="J87" s="134">
        <f t="shared" si="5"/>
        <v>4.5424310216256529</v>
      </c>
      <c r="K87" s="134">
        <f t="shared" si="6"/>
        <v>0.24443820224719104</v>
      </c>
    </row>
    <row r="88" spans="1:13" x14ac:dyDescent="0.3">
      <c r="A88" s="53"/>
      <c r="B88" s="60"/>
      <c r="C88" s="60"/>
      <c r="D88" s="60">
        <v>422</v>
      </c>
      <c r="E88" s="60"/>
      <c r="F88" s="68" t="s">
        <v>133</v>
      </c>
      <c r="G88" s="124">
        <v>335.25</v>
      </c>
      <c r="H88" s="132">
        <f>H89+H91+H92</f>
        <v>2350</v>
      </c>
      <c r="I88" s="124">
        <f>I89+I91+I92+I90</f>
        <v>1347.0500000000002</v>
      </c>
      <c r="J88" s="134">
        <f t="shared" si="5"/>
        <v>4.0180462341536174</v>
      </c>
      <c r="K88" s="134">
        <f t="shared" si="6"/>
        <v>0.57321276595744686</v>
      </c>
    </row>
    <row r="89" spans="1:13" s="54" customFormat="1" x14ac:dyDescent="0.3">
      <c r="A89" s="53"/>
      <c r="B89" s="60"/>
      <c r="C89" s="60"/>
      <c r="D89" s="60"/>
      <c r="E89" s="60">
        <v>4221</v>
      </c>
      <c r="F89" s="68" t="s">
        <v>134</v>
      </c>
      <c r="G89" s="124">
        <v>335.25</v>
      </c>
      <c r="H89" s="132">
        <v>1500</v>
      </c>
      <c r="I89" s="124">
        <v>361.8</v>
      </c>
      <c r="J89" s="134">
        <f t="shared" si="5"/>
        <v>1.0791946308724834</v>
      </c>
      <c r="K89" s="134">
        <f t="shared" si="6"/>
        <v>0.2412</v>
      </c>
      <c r="L89" s="53"/>
      <c r="M89" s="53"/>
    </row>
    <row r="90" spans="1:13" s="54" customFormat="1" x14ac:dyDescent="0.3">
      <c r="A90" s="53"/>
      <c r="B90" s="60"/>
      <c r="C90" s="60"/>
      <c r="D90" s="60"/>
      <c r="E90" s="60">
        <v>4222</v>
      </c>
      <c r="F90" s="68" t="s">
        <v>251</v>
      </c>
      <c r="G90" s="124">
        <v>0</v>
      </c>
      <c r="H90" s="132">
        <v>0</v>
      </c>
      <c r="I90" s="145">
        <v>325.35000000000002</v>
      </c>
      <c r="J90" s="134" t="s">
        <v>162</v>
      </c>
      <c r="K90" s="134" t="s">
        <v>162</v>
      </c>
      <c r="L90" s="53"/>
      <c r="M90" s="53"/>
    </row>
    <row r="91" spans="1:13" s="54" customFormat="1" x14ac:dyDescent="0.3">
      <c r="A91" s="53"/>
      <c r="B91" s="60"/>
      <c r="C91" s="60"/>
      <c r="D91" s="60"/>
      <c r="E91" s="60">
        <v>4225</v>
      </c>
      <c r="F91" s="68" t="s">
        <v>248</v>
      </c>
      <c r="G91" s="124">
        <v>0</v>
      </c>
      <c r="H91" s="132">
        <v>550</v>
      </c>
      <c r="I91" s="155">
        <v>109.5</v>
      </c>
      <c r="J91" s="134" t="s">
        <v>162</v>
      </c>
      <c r="K91" s="134">
        <f t="shared" si="6"/>
        <v>0.1990909090909091</v>
      </c>
      <c r="L91" s="53"/>
      <c r="M91" s="53"/>
    </row>
    <row r="92" spans="1:13" s="54" customFormat="1" x14ac:dyDescent="0.3">
      <c r="A92" s="53"/>
      <c r="B92" s="60"/>
      <c r="C92" s="60"/>
      <c r="D92" s="60"/>
      <c r="E92" s="60">
        <v>4227</v>
      </c>
      <c r="F92" s="68" t="s">
        <v>249</v>
      </c>
      <c r="G92" s="124">
        <v>0</v>
      </c>
      <c r="H92" s="132">
        <v>300</v>
      </c>
      <c r="I92" s="124">
        <v>550.4</v>
      </c>
      <c r="J92" s="134" t="s">
        <v>162</v>
      </c>
      <c r="K92" s="134">
        <f t="shared" si="6"/>
        <v>1.8346666666666667</v>
      </c>
      <c r="L92" s="53"/>
      <c r="M92" s="53"/>
    </row>
    <row r="93" spans="1:13" x14ac:dyDescent="0.3">
      <c r="A93" s="53"/>
      <c r="B93" s="60"/>
      <c r="C93" s="60"/>
      <c r="D93" s="60">
        <v>424</v>
      </c>
      <c r="E93" s="60"/>
      <c r="F93" s="68" t="s">
        <v>135</v>
      </c>
      <c r="G93" s="124">
        <v>0</v>
      </c>
      <c r="H93" s="132">
        <v>3880</v>
      </c>
      <c r="I93" s="124">
        <v>175.8</v>
      </c>
      <c r="J93" s="134" t="s">
        <v>162</v>
      </c>
      <c r="K93" s="134">
        <f t="shared" si="6"/>
        <v>4.5309278350515465E-2</v>
      </c>
    </row>
    <row r="94" spans="1:13" x14ac:dyDescent="0.3">
      <c r="A94" s="53"/>
      <c r="B94" s="60"/>
      <c r="C94" s="60"/>
      <c r="D94" s="60"/>
      <c r="E94" s="60">
        <v>4241</v>
      </c>
      <c r="F94" s="68" t="s">
        <v>136</v>
      </c>
      <c r="G94" s="82">
        <v>0</v>
      </c>
      <c r="H94" s="71">
        <v>3880</v>
      </c>
      <c r="I94" s="82">
        <v>175.8</v>
      </c>
      <c r="J94" s="134" t="s">
        <v>162</v>
      </c>
      <c r="K94" s="134">
        <f t="shared" si="6"/>
        <v>4.5309278350515465E-2</v>
      </c>
    </row>
  </sheetData>
  <mergeCells count="12">
    <mergeCell ref="B1:K1"/>
    <mergeCell ref="B2:K2"/>
    <mergeCell ref="B4:K4"/>
    <mergeCell ref="B6:K6"/>
    <mergeCell ref="B38:F38"/>
    <mergeCell ref="B9:F9"/>
    <mergeCell ref="B37:F37"/>
    <mergeCell ref="B8:F8"/>
    <mergeCell ref="B7:K7"/>
    <mergeCell ref="B5:K5"/>
    <mergeCell ref="B36:K36"/>
    <mergeCell ref="B3:K3"/>
  </mergeCells>
  <pageMargins left="0.7" right="0.7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5"/>
  <sheetViews>
    <sheetView topLeftCell="D9" workbookViewId="0">
      <selection activeCell="F29" sqref="F29"/>
    </sheetView>
  </sheetViews>
  <sheetFormatPr defaultRowHeight="14.4" x14ac:dyDescent="0.3"/>
  <cols>
    <col min="5" max="5" width="73.77734375" customWidth="1"/>
    <col min="6" max="6" width="27.44140625" customWidth="1"/>
  </cols>
  <sheetData>
    <row r="3" spans="1:6" hidden="1" x14ac:dyDescent="0.3"/>
    <row r="4" spans="1:6" ht="36" customHeight="1" x14ac:dyDescent="0.3">
      <c r="A4" s="201" t="s">
        <v>7</v>
      </c>
      <c r="B4" s="202"/>
      <c r="C4" s="202"/>
      <c r="D4" s="202"/>
      <c r="E4" s="203"/>
      <c r="F4" s="207" t="s">
        <v>242</v>
      </c>
    </row>
    <row r="5" spans="1:6" x14ac:dyDescent="0.3">
      <c r="A5" s="204">
        <v>1</v>
      </c>
      <c r="B5" s="205"/>
      <c r="C5" s="205"/>
      <c r="D5" s="205"/>
      <c r="E5" s="206"/>
      <c r="F5" s="208"/>
    </row>
    <row r="6" spans="1:6" x14ac:dyDescent="0.3">
      <c r="A6" s="6"/>
      <c r="B6" s="6"/>
      <c r="C6" s="6"/>
      <c r="D6" s="6"/>
      <c r="E6" s="6" t="s">
        <v>54</v>
      </c>
      <c r="F6" s="81">
        <f>F7</f>
        <v>310743.50999999995</v>
      </c>
    </row>
    <row r="7" spans="1:6" x14ac:dyDescent="0.3">
      <c r="A7" s="6">
        <v>6</v>
      </c>
      <c r="B7" s="6"/>
      <c r="C7" s="6"/>
      <c r="D7" s="6"/>
      <c r="E7" s="6" t="s">
        <v>3</v>
      </c>
      <c r="F7" s="80">
        <f>F8+F14+F17+F20</f>
        <v>310743.50999999995</v>
      </c>
    </row>
    <row r="8" spans="1:6" x14ac:dyDescent="0.3">
      <c r="A8" s="6"/>
      <c r="B8" s="11">
        <v>63</v>
      </c>
      <c r="C8" s="11"/>
      <c r="D8" s="11">
        <v>63</v>
      </c>
      <c r="E8" s="11" t="s">
        <v>14</v>
      </c>
      <c r="F8" s="82">
        <f>' Račun prihoda i rashoda'!I12</f>
        <v>293354.49</v>
      </c>
    </row>
    <row r="9" spans="1:6" x14ac:dyDescent="0.3">
      <c r="A9" s="7"/>
      <c r="B9" s="7"/>
      <c r="C9" s="7">
        <v>636</v>
      </c>
      <c r="D9" s="7">
        <v>636</v>
      </c>
      <c r="E9" s="61" t="s">
        <v>74</v>
      </c>
      <c r="F9" s="82">
        <f>F10+F11</f>
        <v>280779</v>
      </c>
    </row>
    <row r="10" spans="1:6" x14ac:dyDescent="0.3">
      <c r="A10" s="7"/>
      <c r="B10" s="7"/>
      <c r="C10" s="7"/>
      <c r="D10" s="7">
        <v>6361</v>
      </c>
      <c r="E10" s="61" t="s">
        <v>245</v>
      </c>
      <c r="F10" s="82">
        <v>279903.25</v>
      </c>
    </row>
    <row r="11" spans="1:6" ht="15.6" customHeight="1" x14ac:dyDescent="0.3">
      <c r="A11" s="7"/>
      <c r="B11" s="7"/>
      <c r="C11" s="8"/>
      <c r="D11" s="8">
        <v>6362</v>
      </c>
      <c r="E11" s="61" t="s">
        <v>75</v>
      </c>
      <c r="F11" s="82">
        <v>875.75</v>
      </c>
    </row>
    <row r="12" spans="1:6" s="54" customFormat="1" ht="15.6" customHeight="1" x14ac:dyDescent="0.3">
      <c r="A12" s="7"/>
      <c r="B12" s="7"/>
      <c r="C12" s="8"/>
      <c r="D12" s="8">
        <v>638</v>
      </c>
      <c r="E12" s="61" t="s">
        <v>159</v>
      </c>
      <c r="F12" s="82">
        <f>' Račun prihoda i rashoda'!I18</f>
        <v>12575.49</v>
      </c>
    </row>
    <row r="13" spans="1:6" s="54" customFormat="1" ht="15.6" customHeight="1" x14ac:dyDescent="0.3">
      <c r="A13" s="7"/>
      <c r="B13" s="7"/>
      <c r="C13" s="8"/>
      <c r="D13" s="8">
        <v>6381</v>
      </c>
      <c r="E13" s="61" t="s">
        <v>160</v>
      </c>
      <c r="F13" s="82">
        <f>F12</f>
        <v>12575.49</v>
      </c>
    </row>
    <row r="14" spans="1:6" ht="15.6" customHeight="1" x14ac:dyDescent="0.3">
      <c r="A14" s="7"/>
      <c r="B14" s="7">
        <v>64</v>
      </c>
      <c r="C14" s="8"/>
      <c r="D14" s="8">
        <v>64</v>
      </c>
      <c r="E14" s="62" t="s">
        <v>83</v>
      </c>
      <c r="F14" s="82">
        <v>0.04</v>
      </c>
    </row>
    <row r="15" spans="1:6" ht="26.4" x14ac:dyDescent="0.3">
      <c r="A15" s="7"/>
      <c r="B15" s="7"/>
      <c r="C15" s="8">
        <v>641</v>
      </c>
      <c r="D15" s="8">
        <v>641</v>
      </c>
      <c r="E15" s="63" t="s">
        <v>84</v>
      </c>
      <c r="F15" s="82">
        <v>0.04</v>
      </c>
    </row>
    <row r="16" spans="1:6" x14ac:dyDescent="0.3">
      <c r="A16" s="7"/>
      <c r="B16" s="7"/>
      <c r="C16" s="8"/>
      <c r="D16" s="8">
        <v>6413</v>
      </c>
      <c r="E16" s="61" t="s">
        <v>85</v>
      </c>
      <c r="F16" s="82">
        <v>0.04</v>
      </c>
    </row>
    <row r="17" spans="1:6" s="54" customFormat="1" x14ac:dyDescent="0.3">
      <c r="A17" s="7"/>
      <c r="B17" s="7"/>
      <c r="C17" s="8"/>
      <c r="D17" s="8">
        <v>66</v>
      </c>
      <c r="E17" s="61" t="s">
        <v>252</v>
      </c>
      <c r="F17" s="82">
        <v>138</v>
      </c>
    </row>
    <row r="18" spans="1:6" s="54" customFormat="1" x14ac:dyDescent="0.3">
      <c r="A18" s="7"/>
      <c r="B18" s="7"/>
      <c r="C18" s="8"/>
      <c r="D18" s="8">
        <v>663</v>
      </c>
      <c r="E18" s="61" t="s">
        <v>161</v>
      </c>
      <c r="F18" s="82">
        <v>138</v>
      </c>
    </row>
    <row r="19" spans="1:6" s="54" customFormat="1" x14ac:dyDescent="0.3">
      <c r="A19" s="7"/>
      <c r="B19" s="7"/>
      <c r="C19" s="8"/>
      <c r="D19" s="8">
        <v>6632</v>
      </c>
      <c r="E19" s="61" t="s">
        <v>246</v>
      </c>
      <c r="F19" s="82">
        <v>138</v>
      </c>
    </row>
    <row r="20" spans="1:6" x14ac:dyDescent="0.3">
      <c r="A20" s="7"/>
      <c r="B20" s="7">
        <v>67</v>
      </c>
      <c r="C20" s="8"/>
      <c r="D20" s="8">
        <v>67</v>
      </c>
      <c r="E20" s="61" t="s">
        <v>79</v>
      </c>
      <c r="F20" s="82">
        <f>F21</f>
        <v>17250.98</v>
      </c>
    </row>
    <row r="21" spans="1:6" x14ac:dyDescent="0.3">
      <c r="A21" s="7"/>
      <c r="B21" s="7"/>
      <c r="C21" s="8">
        <v>671</v>
      </c>
      <c r="D21" s="8">
        <v>671</v>
      </c>
      <c r="E21" s="61" t="s">
        <v>80</v>
      </c>
      <c r="F21" s="124">
        <f>F22+F23</f>
        <v>17250.98</v>
      </c>
    </row>
    <row r="22" spans="1:6" x14ac:dyDescent="0.3">
      <c r="A22" s="7"/>
      <c r="B22" s="7"/>
      <c r="C22" s="8"/>
      <c r="D22" s="8">
        <v>6711</v>
      </c>
      <c r="E22" s="61" t="s">
        <v>81</v>
      </c>
      <c r="F22" s="124">
        <f>' Račun prihoda i rashoda'!I34</f>
        <v>16540.36</v>
      </c>
    </row>
    <row r="23" spans="1:6" x14ac:dyDescent="0.3">
      <c r="A23" s="7"/>
      <c r="B23" s="7"/>
      <c r="C23" s="8"/>
      <c r="D23" s="8">
        <v>6712</v>
      </c>
      <c r="E23" s="61" t="s">
        <v>82</v>
      </c>
      <c r="F23" s="124">
        <v>710.62</v>
      </c>
    </row>
    <row r="25" spans="1:6" x14ac:dyDescent="0.3">
      <c r="A25" s="201" t="s">
        <v>7</v>
      </c>
      <c r="B25" s="202"/>
      <c r="C25" s="202"/>
      <c r="D25" s="202"/>
      <c r="E25" s="203"/>
      <c r="F25" s="207" t="s">
        <v>242</v>
      </c>
    </row>
    <row r="26" spans="1:6" x14ac:dyDescent="0.3">
      <c r="A26" s="204">
        <v>1</v>
      </c>
      <c r="B26" s="205"/>
      <c r="C26" s="205"/>
      <c r="D26" s="205"/>
      <c r="E26" s="206"/>
      <c r="F26" s="208"/>
    </row>
    <row r="27" spans="1:6" x14ac:dyDescent="0.3">
      <c r="A27" s="6"/>
      <c r="B27" s="6"/>
      <c r="C27" s="6"/>
      <c r="D27" s="6"/>
      <c r="E27" s="6" t="s">
        <v>54</v>
      </c>
      <c r="F27" s="81">
        <f>F6</f>
        <v>310743.50999999995</v>
      </c>
    </row>
    <row r="28" spans="1:6" x14ac:dyDescent="0.3">
      <c r="A28" s="6">
        <v>6</v>
      </c>
      <c r="B28" s="6"/>
      <c r="C28" s="6"/>
      <c r="D28" s="6"/>
      <c r="E28" s="6" t="s">
        <v>3</v>
      </c>
      <c r="F28" s="80">
        <f>SUM(F29:F35)</f>
        <v>310743.50999999995</v>
      </c>
    </row>
    <row r="29" spans="1:6" x14ac:dyDescent="0.3">
      <c r="A29" s="7"/>
      <c r="B29" s="7"/>
      <c r="C29" s="7"/>
      <c r="D29" s="7">
        <v>6361</v>
      </c>
      <c r="E29" s="61" t="s">
        <v>245</v>
      </c>
      <c r="F29" s="82">
        <v>279903.25</v>
      </c>
    </row>
    <row r="30" spans="1:6" s="54" customFormat="1" x14ac:dyDescent="0.3">
      <c r="A30" s="7"/>
      <c r="B30" s="7"/>
      <c r="C30" s="7"/>
      <c r="D30" s="7">
        <v>6362</v>
      </c>
      <c r="E30" s="61" t="s">
        <v>75</v>
      </c>
      <c r="F30" s="82">
        <v>875.75</v>
      </c>
    </row>
    <row r="31" spans="1:6" s="54" customFormat="1" x14ac:dyDescent="0.3">
      <c r="A31" s="7"/>
      <c r="B31" s="7"/>
      <c r="C31" s="7"/>
      <c r="D31" s="7">
        <v>6381</v>
      </c>
      <c r="E31" s="61" t="s">
        <v>160</v>
      </c>
      <c r="F31" s="82">
        <f>' Račun prihoda i rashoda'!I19</f>
        <v>12575.49</v>
      </c>
    </row>
    <row r="32" spans="1:6" x14ac:dyDescent="0.3">
      <c r="A32" s="7"/>
      <c r="B32" s="7"/>
      <c r="C32" s="8"/>
      <c r="D32" s="8">
        <v>6413</v>
      </c>
      <c r="E32" s="61" t="s">
        <v>85</v>
      </c>
      <c r="F32" s="82">
        <v>0.04</v>
      </c>
    </row>
    <row r="33" spans="1:6" s="54" customFormat="1" x14ac:dyDescent="0.3">
      <c r="A33" s="7"/>
      <c r="B33" s="7"/>
      <c r="C33" s="8"/>
      <c r="D33" s="8">
        <v>6632</v>
      </c>
      <c r="E33" s="61" t="s">
        <v>246</v>
      </c>
      <c r="F33" s="82">
        <v>138</v>
      </c>
    </row>
    <row r="34" spans="1:6" x14ac:dyDescent="0.3">
      <c r="A34" s="7"/>
      <c r="B34" s="7"/>
      <c r="C34" s="8"/>
      <c r="D34" s="8">
        <v>6711</v>
      </c>
      <c r="E34" s="61" t="s">
        <v>81</v>
      </c>
      <c r="F34" s="124">
        <f>' Račun prihoda i rashoda'!I34</f>
        <v>16540.36</v>
      </c>
    </row>
    <row r="35" spans="1:6" x14ac:dyDescent="0.3">
      <c r="A35" s="7"/>
      <c r="B35" s="7"/>
      <c r="C35" s="8"/>
      <c r="D35" s="8">
        <v>6712</v>
      </c>
      <c r="E35" s="61" t="s">
        <v>82</v>
      </c>
      <c r="F35" s="124">
        <v>710.62</v>
      </c>
    </row>
  </sheetData>
  <mergeCells count="6">
    <mergeCell ref="A4:E4"/>
    <mergeCell ref="A5:E5"/>
    <mergeCell ref="F4:F5"/>
    <mergeCell ref="A25:E25"/>
    <mergeCell ref="F25:F26"/>
    <mergeCell ref="A26:E2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C1" workbookViewId="0">
      <selection activeCell="L8" sqref="L8"/>
    </sheetView>
  </sheetViews>
  <sheetFormatPr defaultRowHeight="14.4" x14ac:dyDescent="0.3"/>
  <cols>
    <col min="5" max="5" width="59.44140625" customWidth="1"/>
    <col min="6" max="6" width="25.6640625" customWidth="1"/>
  </cols>
  <sheetData>
    <row r="1" spans="1:6" ht="26.4" x14ac:dyDescent="0.3">
      <c r="A1" s="198" t="s">
        <v>7</v>
      </c>
      <c r="B1" s="198"/>
      <c r="C1" s="198"/>
      <c r="D1" s="198"/>
      <c r="E1" s="198"/>
      <c r="F1" s="93" t="s">
        <v>242</v>
      </c>
    </row>
    <row r="2" spans="1:6" x14ac:dyDescent="0.3">
      <c r="A2" s="197">
        <v>1</v>
      </c>
      <c r="B2" s="197"/>
      <c r="C2" s="197"/>
      <c r="D2" s="197"/>
      <c r="E2" s="197"/>
      <c r="F2" s="92">
        <v>5</v>
      </c>
    </row>
    <row r="3" spans="1:6" ht="25.8" customHeight="1" x14ac:dyDescent="0.3">
      <c r="A3" s="6"/>
      <c r="B3" s="6"/>
      <c r="C3" s="6"/>
      <c r="D3" s="6"/>
      <c r="E3" s="6" t="s">
        <v>53</v>
      </c>
      <c r="F3" s="81">
        <f>F4+F10</f>
        <v>352161.49999999994</v>
      </c>
    </row>
    <row r="4" spans="1:6" ht="24.6" customHeight="1" x14ac:dyDescent="0.3">
      <c r="A4" s="6">
        <v>3</v>
      </c>
      <c r="B4" s="6"/>
      <c r="C4" s="6"/>
      <c r="D4" s="6"/>
      <c r="E4" s="6" t="s">
        <v>4</v>
      </c>
      <c r="F4" s="81">
        <f>SUM(F5:F9)</f>
        <v>350638.64999999997</v>
      </c>
    </row>
    <row r="5" spans="1:6" x14ac:dyDescent="0.3">
      <c r="A5" s="11"/>
      <c r="B5" s="11">
        <v>31</v>
      </c>
      <c r="C5" s="11"/>
      <c r="D5" s="11"/>
      <c r="E5" s="11" t="s">
        <v>5</v>
      </c>
      <c r="F5" s="82">
        <f>' Račun prihoda i rashoda'!I41</f>
        <v>315380.03999999998</v>
      </c>
    </row>
    <row r="6" spans="1:6" x14ac:dyDescent="0.3">
      <c r="A6" s="7"/>
      <c r="B6" s="7">
        <v>32</v>
      </c>
      <c r="C6" s="8"/>
      <c r="D6" s="8"/>
      <c r="E6" s="7" t="s">
        <v>11</v>
      </c>
      <c r="F6" s="109">
        <f>' Račun prihoda i rashoda'!I48</f>
        <v>35106.1</v>
      </c>
    </row>
    <row r="7" spans="1:6" x14ac:dyDescent="0.3">
      <c r="A7" s="60"/>
      <c r="B7" s="60">
        <v>34</v>
      </c>
      <c r="C7" s="60"/>
      <c r="D7" s="60"/>
      <c r="E7" s="69" t="s">
        <v>128</v>
      </c>
      <c r="F7" s="109">
        <f>' Račun prihoda i rashoda'!I77</f>
        <v>152.51</v>
      </c>
    </row>
    <row r="8" spans="1:6" ht="25.2" customHeight="1" x14ac:dyDescent="0.3">
      <c r="A8" s="60"/>
      <c r="B8" s="60">
        <v>37</v>
      </c>
      <c r="C8" s="60"/>
      <c r="D8" s="60"/>
      <c r="E8" s="66" t="s">
        <v>130</v>
      </c>
      <c r="F8" s="109">
        <v>0</v>
      </c>
    </row>
    <row r="9" spans="1:6" x14ac:dyDescent="0.3">
      <c r="A9" s="60"/>
      <c r="B9" s="60">
        <v>38</v>
      </c>
      <c r="C9" s="60"/>
      <c r="D9" s="60"/>
      <c r="E9" s="68" t="s">
        <v>141</v>
      </c>
      <c r="F9" s="109">
        <v>0</v>
      </c>
    </row>
    <row r="10" spans="1:6" x14ac:dyDescent="0.3">
      <c r="A10" s="72">
        <v>4</v>
      </c>
      <c r="B10" s="72"/>
      <c r="C10" s="72"/>
      <c r="D10" s="72"/>
      <c r="E10" s="73" t="s">
        <v>6</v>
      </c>
      <c r="F10" s="146">
        <f>' Račun prihoda i rashoda'!I86</f>
        <v>1522.8500000000001</v>
      </c>
    </row>
    <row r="11" spans="1:6" x14ac:dyDescent="0.3">
      <c r="A11" s="60"/>
      <c r="B11" s="60">
        <v>42</v>
      </c>
      <c r="C11" s="60"/>
      <c r="D11" s="60"/>
      <c r="E11" s="68" t="s">
        <v>132</v>
      </c>
      <c r="F11" s="109">
        <f>' Račun prihoda i rashoda'!I87</f>
        <v>1522.8500000000001</v>
      </c>
    </row>
    <row r="13" spans="1:6" ht="26.4" x14ac:dyDescent="0.3">
      <c r="A13" s="198" t="s">
        <v>7</v>
      </c>
      <c r="B13" s="198"/>
      <c r="C13" s="198"/>
      <c r="D13" s="198"/>
      <c r="E13" s="198"/>
      <c r="F13" s="93" t="s">
        <v>242</v>
      </c>
    </row>
    <row r="14" spans="1:6" x14ac:dyDescent="0.3">
      <c r="A14" s="197">
        <v>1</v>
      </c>
      <c r="B14" s="197"/>
      <c r="C14" s="197"/>
      <c r="D14" s="197"/>
      <c r="E14" s="197"/>
      <c r="F14" s="92">
        <v>5</v>
      </c>
    </row>
    <row r="15" spans="1:6" x14ac:dyDescent="0.3">
      <c r="A15" s="6"/>
      <c r="B15" s="6"/>
      <c r="C15" s="6"/>
      <c r="D15" s="6"/>
      <c r="E15" s="6" t="s">
        <v>53</v>
      </c>
      <c r="F15" s="81">
        <f>SUM(F16:F19)</f>
        <v>352161.49999999994</v>
      </c>
    </row>
    <row r="16" spans="1:6" x14ac:dyDescent="0.3">
      <c r="A16" s="11"/>
      <c r="B16" s="11">
        <v>31</v>
      </c>
      <c r="C16" s="11"/>
      <c r="D16" s="11"/>
      <c r="E16" s="11" t="s">
        <v>5</v>
      </c>
      <c r="F16" s="82">
        <f>' Račun prihoda i rashoda'!I41</f>
        <v>315380.03999999998</v>
      </c>
    </row>
    <row r="17" spans="1:6" x14ac:dyDescent="0.3">
      <c r="A17" s="7"/>
      <c r="B17" s="7">
        <v>32</v>
      </c>
      <c r="C17" s="8"/>
      <c r="D17" s="8"/>
      <c r="E17" s="7" t="s">
        <v>11</v>
      </c>
      <c r="F17" s="109">
        <f>' Račun prihoda i rashoda'!I48</f>
        <v>35106.1</v>
      </c>
    </row>
    <row r="18" spans="1:6" x14ac:dyDescent="0.3">
      <c r="A18" s="60"/>
      <c r="B18" s="60">
        <v>34</v>
      </c>
      <c r="C18" s="60"/>
      <c r="D18" s="60"/>
      <c r="E18" s="69" t="s">
        <v>128</v>
      </c>
      <c r="F18" s="109">
        <f>' Račun prihoda i rashoda'!I76</f>
        <v>152.51</v>
      </c>
    </row>
    <row r="19" spans="1:6" x14ac:dyDescent="0.3">
      <c r="A19" s="60"/>
      <c r="B19" s="60">
        <v>42</v>
      </c>
      <c r="C19" s="60"/>
      <c r="D19" s="60"/>
      <c r="E19" s="68" t="s">
        <v>132</v>
      </c>
      <c r="F19" s="109">
        <f>F11</f>
        <v>1522.8500000000001</v>
      </c>
    </row>
  </sheetData>
  <mergeCells count="4">
    <mergeCell ref="A1:E1"/>
    <mergeCell ref="A2:E2"/>
    <mergeCell ref="A13:E13"/>
    <mergeCell ref="A14:E14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topLeftCell="A19" workbookViewId="0">
      <selection activeCell="A36" sqref="A36:XFD36"/>
    </sheetView>
  </sheetViews>
  <sheetFormatPr defaultRowHeight="14.4" x14ac:dyDescent="0.3"/>
  <cols>
    <col min="2" max="2" width="51.88671875" customWidth="1"/>
    <col min="3" max="4" width="25.33203125" customWidth="1"/>
    <col min="5" max="5" width="26.88671875" customWidth="1"/>
    <col min="6" max="7" width="15.6640625" customWidth="1"/>
  </cols>
  <sheetData>
    <row r="1" spans="2:7" ht="17.399999999999999" customHeight="1" x14ac:dyDescent="0.3">
      <c r="B1" s="209" t="s">
        <v>42</v>
      </c>
      <c r="C1" s="210"/>
      <c r="D1" s="210"/>
      <c r="E1" s="210"/>
      <c r="F1" s="210"/>
      <c r="G1" s="211"/>
    </row>
    <row r="2" spans="2:7" ht="15.75" customHeight="1" x14ac:dyDescent="0.3">
      <c r="B2" s="212"/>
      <c r="C2" s="158"/>
      <c r="D2" s="158"/>
      <c r="E2" s="158"/>
      <c r="F2" s="158"/>
      <c r="G2" s="213"/>
    </row>
    <row r="3" spans="2:7" ht="17.399999999999999" customHeight="1" x14ac:dyDescent="0.3">
      <c r="B3" s="214"/>
      <c r="C3" s="215"/>
      <c r="D3" s="215"/>
      <c r="E3" s="215"/>
      <c r="F3" s="215"/>
      <c r="G3" s="216"/>
    </row>
    <row r="4" spans="2:7" ht="33.75" customHeight="1" x14ac:dyDescent="0.3">
      <c r="B4" s="85" t="s">
        <v>7</v>
      </c>
      <c r="C4" s="85" t="s">
        <v>231</v>
      </c>
      <c r="D4" s="85" t="s">
        <v>241</v>
      </c>
      <c r="E4" s="85" t="s">
        <v>240</v>
      </c>
      <c r="F4" s="85" t="s">
        <v>26</v>
      </c>
      <c r="G4" s="85" t="s">
        <v>55</v>
      </c>
    </row>
    <row r="5" spans="2:7" x14ac:dyDescent="0.3">
      <c r="B5" s="85">
        <v>1</v>
      </c>
      <c r="C5" s="84">
        <v>2</v>
      </c>
      <c r="D5" s="84">
        <v>3</v>
      </c>
      <c r="E5" s="84">
        <v>5</v>
      </c>
      <c r="F5" s="84" t="s">
        <v>39</v>
      </c>
      <c r="G5" s="84" t="s">
        <v>234</v>
      </c>
    </row>
    <row r="6" spans="2:7" s="78" customFormat="1" x14ac:dyDescent="0.3">
      <c r="B6" s="6" t="s">
        <v>52</v>
      </c>
      <c r="C6" s="83">
        <f>C7+C10+C14+C19</f>
        <v>298780.25</v>
      </c>
      <c r="D6" s="74">
        <f>D7+D10+D12+D14+D19</f>
        <v>685050</v>
      </c>
      <c r="E6" s="83">
        <f>E7+E10+E14+E19</f>
        <v>310743.51</v>
      </c>
      <c r="F6" s="133">
        <f>E6/C6</f>
        <v>1.0400403306443449</v>
      </c>
      <c r="G6" s="133">
        <f>E6/D6</f>
        <v>0.45360705058024964</v>
      </c>
    </row>
    <row r="7" spans="2:7" s="78" customFormat="1" x14ac:dyDescent="0.3">
      <c r="B7" s="6" t="s">
        <v>18</v>
      </c>
      <c r="C7" s="81">
        <f>C8+C9</f>
        <v>37630.25</v>
      </c>
      <c r="D7" s="79">
        <f>D8+D9</f>
        <v>35930</v>
      </c>
      <c r="E7" s="81">
        <f>E8+E9</f>
        <v>17250.98</v>
      </c>
      <c r="F7" s="133">
        <f t="shared" ref="F7:F17" si="0">E7/C7</f>
        <v>0.45843383979644037</v>
      </c>
      <c r="G7" s="133">
        <f t="shared" ref="G7:G20" si="1">E7/D7</f>
        <v>0.48012747008071249</v>
      </c>
    </row>
    <row r="8" spans="2:7" x14ac:dyDescent="0.3">
      <c r="B8" s="18" t="s">
        <v>254</v>
      </c>
      <c r="C8" s="82">
        <f>25054.83+818.63</f>
        <v>25873.460000000003</v>
      </c>
      <c r="D8" s="75">
        <v>11860</v>
      </c>
      <c r="E8" s="82">
        <v>4634.99</v>
      </c>
      <c r="F8" s="134">
        <f t="shared" si="0"/>
        <v>0.17914071021038544</v>
      </c>
      <c r="G8" s="134">
        <f t="shared" si="1"/>
        <v>0.39080860033726811</v>
      </c>
    </row>
    <row r="9" spans="2:7" x14ac:dyDescent="0.3">
      <c r="B9" s="19" t="s">
        <v>255</v>
      </c>
      <c r="C9" s="82">
        <v>11756.79</v>
      </c>
      <c r="D9" s="75">
        <v>24070</v>
      </c>
      <c r="E9" s="82">
        <v>12615.99</v>
      </c>
      <c r="F9" s="134">
        <f t="shared" si="0"/>
        <v>1.0730811726670288</v>
      </c>
      <c r="G9" s="134">
        <f t="shared" si="1"/>
        <v>0.52413751557955957</v>
      </c>
    </row>
    <row r="10" spans="2:7" s="78" customFormat="1" x14ac:dyDescent="0.3">
      <c r="B10" s="6" t="s">
        <v>24</v>
      </c>
      <c r="C10" s="81">
        <v>0.02</v>
      </c>
      <c r="D10" s="64">
        <v>5</v>
      </c>
      <c r="E10" s="81">
        <v>0.04</v>
      </c>
      <c r="F10" s="133">
        <f t="shared" si="0"/>
        <v>2</v>
      </c>
      <c r="G10" s="133">
        <f t="shared" si="1"/>
        <v>8.0000000000000002E-3</v>
      </c>
    </row>
    <row r="11" spans="2:7" x14ac:dyDescent="0.3">
      <c r="B11" s="20" t="s">
        <v>145</v>
      </c>
      <c r="C11" s="82">
        <v>0.02</v>
      </c>
      <c r="D11" s="65">
        <v>5</v>
      </c>
      <c r="E11" s="82">
        <v>0.04</v>
      </c>
      <c r="F11" s="134">
        <f t="shared" si="0"/>
        <v>2</v>
      </c>
      <c r="G11" s="134">
        <f t="shared" si="1"/>
        <v>8.0000000000000002E-3</v>
      </c>
    </row>
    <row r="12" spans="2:7" s="78" customFormat="1" x14ac:dyDescent="0.3">
      <c r="B12" s="6" t="s">
        <v>146</v>
      </c>
      <c r="C12" s="81">
        <v>0</v>
      </c>
      <c r="D12" s="64">
        <v>350</v>
      </c>
      <c r="E12" s="81">
        <v>0</v>
      </c>
      <c r="F12" s="133" t="s">
        <v>162</v>
      </c>
      <c r="G12" s="133">
        <f t="shared" si="1"/>
        <v>0</v>
      </c>
    </row>
    <row r="13" spans="2:7" x14ac:dyDescent="0.3">
      <c r="B13" s="20" t="s">
        <v>147</v>
      </c>
      <c r="C13" s="82">
        <v>0</v>
      </c>
      <c r="D13" s="65">
        <v>350</v>
      </c>
      <c r="E13" s="82">
        <v>0</v>
      </c>
      <c r="F13" s="134" t="s">
        <v>162</v>
      </c>
      <c r="G13" s="134">
        <f t="shared" si="1"/>
        <v>0</v>
      </c>
    </row>
    <row r="14" spans="2:7" s="78" customFormat="1" x14ac:dyDescent="0.3">
      <c r="B14" s="58" t="s">
        <v>148</v>
      </c>
      <c r="C14" s="81">
        <v>261149.98</v>
      </c>
      <c r="D14" s="79">
        <f>SUM(D15:D18)</f>
        <v>646765</v>
      </c>
      <c r="E14" s="81">
        <f>SUM(E16:E18)</f>
        <v>293354.49</v>
      </c>
      <c r="F14" s="133">
        <f t="shared" si="0"/>
        <v>1.1233180642020344</v>
      </c>
      <c r="G14" s="133">
        <f t="shared" si="1"/>
        <v>0.45357199291860256</v>
      </c>
    </row>
    <row r="15" spans="2:7" s="54" customFormat="1" ht="13.8" customHeight="1" x14ac:dyDescent="0.3">
      <c r="B15" s="20" t="s">
        <v>153</v>
      </c>
      <c r="C15" s="82">
        <v>0</v>
      </c>
      <c r="D15" s="75">
        <v>2000</v>
      </c>
      <c r="E15" s="82">
        <v>0</v>
      </c>
      <c r="F15" s="134" t="s">
        <v>162</v>
      </c>
      <c r="G15" s="134">
        <f t="shared" si="1"/>
        <v>0</v>
      </c>
    </row>
    <row r="16" spans="2:7" s="54" customFormat="1" ht="13.8" customHeight="1" x14ac:dyDescent="0.3">
      <c r="B16" s="20" t="s">
        <v>253</v>
      </c>
      <c r="C16" s="82">
        <v>0</v>
      </c>
      <c r="D16" s="75">
        <v>36250</v>
      </c>
      <c r="E16" s="82">
        <v>12575.49</v>
      </c>
      <c r="F16" s="134" t="s">
        <v>162</v>
      </c>
      <c r="G16" s="134">
        <f t="shared" si="1"/>
        <v>0.34691006896551724</v>
      </c>
    </row>
    <row r="17" spans="2:7" s="54" customFormat="1" x14ac:dyDescent="0.3">
      <c r="B17" s="20" t="s">
        <v>149</v>
      </c>
      <c r="C17" s="82">
        <v>261149.98</v>
      </c>
      <c r="D17" s="75">
        <v>606815</v>
      </c>
      <c r="E17" s="82">
        <v>279308.32</v>
      </c>
      <c r="F17" s="134">
        <f t="shared" si="0"/>
        <v>1.0695322281855046</v>
      </c>
      <c r="G17" s="134">
        <f t="shared" si="1"/>
        <v>0.46028578726630026</v>
      </c>
    </row>
    <row r="18" spans="2:7" s="54" customFormat="1" x14ac:dyDescent="0.3">
      <c r="B18" s="20" t="s">
        <v>150</v>
      </c>
      <c r="C18" s="82">
        <v>0</v>
      </c>
      <c r="D18" s="65">
        <v>1700</v>
      </c>
      <c r="E18" s="82">
        <v>1470.68</v>
      </c>
      <c r="F18" s="134" t="s">
        <v>162</v>
      </c>
      <c r="G18" s="134">
        <f t="shared" si="1"/>
        <v>0.86510588235294117</v>
      </c>
    </row>
    <row r="19" spans="2:7" s="78" customFormat="1" x14ac:dyDescent="0.3">
      <c r="B19" s="58" t="s">
        <v>151</v>
      </c>
      <c r="C19" s="81">
        <v>0</v>
      </c>
      <c r="D19" s="64">
        <v>2000</v>
      </c>
      <c r="E19" s="81">
        <v>138</v>
      </c>
      <c r="F19" s="133" t="s">
        <v>162</v>
      </c>
      <c r="G19" s="133">
        <f t="shared" si="1"/>
        <v>6.9000000000000006E-2</v>
      </c>
    </row>
    <row r="20" spans="2:7" s="54" customFormat="1" x14ac:dyDescent="0.3">
      <c r="B20" s="20" t="s">
        <v>152</v>
      </c>
      <c r="C20" s="82">
        <v>0</v>
      </c>
      <c r="D20" s="65">
        <v>2000</v>
      </c>
      <c r="E20" s="82">
        <v>138</v>
      </c>
      <c r="F20" s="134" t="s">
        <v>162</v>
      </c>
      <c r="G20" s="134">
        <f t="shared" si="1"/>
        <v>6.9000000000000006E-2</v>
      </c>
    </row>
    <row r="21" spans="2:7" s="54" customFormat="1" ht="26.4" x14ac:dyDescent="0.3">
      <c r="B21" s="85" t="s">
        <v>7</v>
      </c>
      <c r="C21" s="85" t="s">
        <v>231</v>
      </c>
      <c r="D21" s="85" t="s">
        <v>241</v>
      </c>
      <c r="E21" s="85" t="s">
        <v>240</v>
      </c>
      <c r="F21" s="85" t="s">
        <v>26</v>
      </c>
      <c r="G21" s="85" t="s">
        <v>55</v>
      </c>
    </row>
    <row r="22" spans="2:7" s="78" customFormat="1" ht="15.6" customHeight="1" x14ac:dyDescent="0.3">
      <c r="B22" s="85">
        <v>1</v>
      </c>
      <c r="C22" s="84">
        <v>2</v>
      </c>
      <c r="D22" s="84">
        <v>3</v>
      </c>
      <c r="E22" s="84">
        <v>5</v>
      </c>
      <c r="F22" s="84" t="s">
        <v>39</v>
      </c>
      <c r="G22" s="84" t="s">
        <v>234</v>
      </c>
    </row>
    <row r="23" spans="2:7" s="78" customFormat="1" ht="15.6" customHeight="1" x14ac:dyDescent="0.3">
      <c r="B23" s="6" t="s">
        <v>53</v>
      </c>
      <c r="C23" s="83">
        <f>C24+C27+C31+C36</f>
        <v>291213.57</v>
      </c>
      <c r="D23" s="74">
        <f>D24+D27+D31+D36+D29</f>
        <v>685050</v>
      </c>
      <c r="E23" s="83">
        <f>E24+E27+E31+E36</f>
        <v>352161.5</v>
      </c>
      <c r="F23" s="133">
        <f>E23/C23</f>
        <v>1.2092894572186317</v>
      </c>
      <c r="G23" s="133">
        <f>E23/D23</f>
        <v>0.51406685643383698</v>
      </c>
    </row>
    <row r="24" spans="2:7" s="78" customFormat="1" ht="15.6" customHeight="1" x14ac:dyDescent="0.3">
      <c r="B24" s="6" t="s">
        <v>18</v>
      </c>
      <c r="C24" s="127">
        <f>C25+C26</f>
        <v>32001.09</v>
      </c>
      <c r="D24" s="147">
        <f>D25+D26</f>
        <v>35930</v>
      </c>
      <c r="E24" s="127">
        <f>E25+E26</f>
        <v>13687.99</v>
      </c>
      <c r="F24" s="133">
        <f t="shared" ref="F24" si="2">E24/C24</f>
        <v>0.42773511777255085</v>
      </c>
      <c r="G24" s="133">
        <f t="shared" ref="G24:G34" si="3">E24/D24</f>
        <v>0.38096270526022824</v>
      </c>
    </row>
    <row r="25" spans="2:7" x14ac:dyDescent="0.3">
      <c r="B25" s="18" t="s">
        <v>256</v>
      </c>
      <c r="C25" s="124">
        <v>21325.09</v>
      </c>
      <c r="D25" s="148">
        <v>11860</v>
      </c>
      <c r="E25" s="124">
        <v>1838.75</v>
      </c>
      <c r="F25" s="134">
        <f>E25/C25</f>
        <v>8.6224724022266733E-2</v>
      </c>
      <c r="G25" s="134">
        <f t="shared" si="3"/>
        <v>0.1550379426644182</v>
      </c>
    </row>
    <row r="26" spans="2:7" x14ac:dyDescent="0.3">
      <c r="B26" s="19" t="s">
        <v>255</v>
      </c>
      <c r="C26" s="124">
        <v>10676</v>
      </c>
      <c r="D26" s="148">
        <v>24070</v>
      </c>
      <c r="E26" s="124">
        <v>11849.24</v>
      </c>
      <c r="F26" s="134">
        <f t="shared" ref="F26:F34" si="4">E26/C26</f>
        <v>1.1098950917946797</v>
      </c>
      <c r="G26" s="134">
        <f t="shared" si="3"/>
        <v>0.49228250934773576</v>
      </c>
    </row>
    <row r="27" spans="2:7" s="78" customFormat="1" x14ac:dyDescent="0.3">
      <c r="B27" s="6" t="s">
        <v>24</v>
      </c>
      <c r="C27" s="127">
        <v>0</v>
      </c>
      <c r="D27" s="129">
        <v>5</v>
      </c>
      <c r="E27" s="127">
        <v>0</v>
      </c>
      <c r="F27" s="133" t="s">
        <v>162</v>
      </c>
      <c r="G27" s="133" t="s">
        <v>162</v>
      </c>
    </row>
    <row r="28" spans="2:7" x14ac:dyDescent="0.3">
      <c r="B28" s="20" t="s">
        <v>145</v>
      </c>
      <c r="C28" s="124">
        <v>0</v>
      </c>
      <c r="D28" s="141">
        <v>5</v>
      </c>
      <c r="E28" s="124">
        <v>0</v>
      </c>
      <c r="F28" s="134" t="s">
        <v>162</v>
      </c>
      <c r="G28" s="134" t="s">
        <v>162</v>
      </c>
    </row>
    <row r="29" spans="2:7" s="78" customFormat="1" x14ac:dyDescent="0.3">
      <c r="B29" s="6" t="s">
        <v>146</v>
      </c>
      <c r="C29" s="127">
        <v>0</v>
      </c>
      <c r="D29" s="129">
        <v>350</v>
      </c>
      <c r="E29" s="127">
        <v>0</v>
      </c>
      <c r="F29" s="133" t="s">
        <v>162</v>
      </c>
      <c r="G29" s="133" t="s">
        <v>162</v>
      </c>
    </row>
    <row r="30" spans="2:7" x14ac:dyDescent="0.3">
      <c r="B30" s="20" t="s">
        <v>147</v>
      </c>
      <c r="C30" s="124">
        <v>0</v>
      </c>
      <c r="D30" s="141">
        <v>350</v>
      </c>
      <c r="E30" s="124">
        <v>0</v>
      </c>
      <c r="F30" s="134" t="s">
        <v>162</v>
      </c>
      <c r="G30" s="134" t="s">
        <v>162</v>
      </c>
    </row>
    <row r="31" spans="2:7" s="78" customFormat="1" x14ac:dyDescent="0.3">
      <c r="B31" s="58" t="s">
        <v>148</v>
      </c>
      <c r="C31" s="127">
        <v>259212.48</v>
      </c>
      <c r="D31" s="129">
        <f>D32+D34+D33+D35</f>
        <v>646765</v>
      </c>
      <c r="E31" s="127">
        <f>SUM(E32:E35)</f>
        <v>338335.51</v>
      </c>
      <c r="F31" s="133">
        <f t="shared" si="4"/>
        <v>1.3052439064662318</v>
      </c>
      <c r="G31" s="133">
        <f t="shared" si="3"/>
        <v>0.52311969571637307</v>
      </c>
    </row>
    <row r="32" spans="2:7" x14ac:dyDescent="0.3">
      <c r="B32" s="20" t="s">
        <v>153</v>
      </c>
      <c r="C32" s="124">
        <v>0</v>
      </c>
      <c r="D32" s="141">
        <v>2000</v>
      </c>
      <c r="E32" s="124">
        <v>547.9</v>
      </c>
      <c r="F32" s="134" t="s">
        <v>162</v>
      </c>
      <c r="G32" s="134">
        <f t="shared" si="3"/>
        <v>0.27394999999999997</v>
      </c>
    </row>
    <row r="33" spans="2:10" s="54" customFormat="1" x14ac:dyDescent="0.3">
      <c r="B33" s="20" t="s">
        <v>253</v>
      </c>
      <c r="C33" s="124">
        <v>0</v>
      </c>
      <c r="D33" s="141">
        <v>36250</v>
      </c>
      <c r="E33" s="124">
        <v>12575.49</v>
      </c>
      <c r="F33" s="134" t="s">
        <v>162</v>
      </c>
      <c r="G33" s="134"/>
    </row>
    <row r="34" spans="2:10" x14ac:dyDescent="0.3">
      <c r="B34" s="20" t="s">
        <v>149</v>
      </c>
      <c r="C34" s="124">
        <v>259212.48</v>
      </c>
      <c r="D34" s="141">
        <v>606815</v>
      </c>
      <c r="E34" s="124">
        <v>323233.93</v>
      </c>
      <c r="F34" s="134">
        <f t="shared" si="4"/>
        <v>1.2469844430329897</v>
      </c>
      <c r="G34" s="134">
        <f t="shared" si="3"/>
        <v>0.53267293985811159</v>
      </c>
    </row>
    <row r="35" spans="2:10" ht="15" customHeight="1" x14ac:dyDescent="0.3">
      <c r="B35" s="20" t="s">
        <v>150</v>
      </c>
      <c r="C35" s="142">
        <v>0</v>
      </c>
      <c r="D35" s="149">
        <v>1700</v>
      </c>
      <c r="E35" s="142">
        <v>1978.19</v>
      </c>
      <c r="F35" s="134" t="s">
        <v>162</v>
      </c>
      <c r="G35" s="134" t="s">
        <v>162</v>
      </c>
      <c r="H35" s="28"/>
      <c r="I35" s="28"/>
      <c r="J35" s="28"/>
    </row>
    <row r="36" spans="2:10" s="78" customFormat="1" x14ac:dyDescent="0.3">
      <c r="B36" s="58" t="s">
        <v>151</v>
      </c>
      <c r="C36" s="150">
        <v>0</v>
      </c>
      <c r="D36" s="151">
        <v>2000</v>
      </c>
      <c r="E36" s="150">
        <v>138</v>
      </c>
      <c r="F36" s="133" t="s">
        <v>162</v>
      </c>
      <c r="G36" s="133" t="s">
        <v>162</v>
      </c>
      <c r="H36" s="28"/>
      <c r="I36" s="28"/>
      <c r="J36" s="28"/>
    </row>
    <row r="37" spans="2:10" x14ac:dyDescent="0.3">
      <c r="B37" s="20" t="s">
        <v>152</v>
      </c>
      <c r="C37" s="142">
        <v>0</v>
      </c>
      <c r="D37" s="149">
        <v>2000</v>
      </c>
      <c r="E37" s="142">
        <v>138</v>
      </c>
      <c r="F37" s="134" t="s">
        <v>162</v>
      </c>
      <c r="G37" s="134" t="s">
        <v>162</v>
      </c>
      <c r="H37" s="28"/>
      <c r="I37" s="28"/>
      <c r="J37" s="28"/>
    </row>
  </sheetData>
  <mergeCells count="1">
    <mergeCell ref="B1:G3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workbookViewId="0">
      <selection activeCell="D8" sqref="D8"/>
    </sheetView>
  </sheetViews>
  <sheetFormatPr defaultRowHeight="14.4" x14ac:dyDescent="0.3"/>
  <cols>
    <col min="2" max="2" width="61.109375" bestFit="1" customWidth="1"/>
    <col min="3" max="5" width="25.33203125" customWidth="1"/>
    <col min="6" max="7" width="15.6640625" customWidth="1"/>
  </cols>
  <sheetData>
    <row r="1" spans="1:7" ht="17.399999999999999" x14ac:dyDescent="0.3">
      <c r="B1" s="14"/>
      <c r="C1" s="14"/>
      <c r="D1" s="14"/>
      <c r="E1" s="3"/>
      <c r="F1" s="3"/>
      <c r="G1" s="3"/>
    </row>
    <row r="2" spans="1:7" ht="15.75" customHeight="1" x14ac:dyDescent="0.3">
      <c r="B2" s="217" t="s">
        <v>43</v>
      </c>
      <c r="C2" s="217"/>
      <c r="D2" s="217"/>
      <c r="E2" s="217"/>
      <c r="F2" s="217"/>
      <c r="G2" s="217"/>
    </row>
    <row r="3" spans="1:7" ht="17.399999999999999" x14ac:dyDescent="0.3">
      <c r="B3" s="43"/>
      <c r="C3" s="43"/>
      <c r="D3" s="43"/>
      <c r="E3" s="44"/>
      <c r="F3" s="44"/>
      <c r="G3" s="44"/>
    </row>
    <row r="4" spans="1:7" ht="26.4" x14ac:dyDescent="0.3">
      <c r="B4" s="57" t="s">
        <v>7</v>
      </c>
      <c r="C4" s="57" t="s">
        <v>257</v>
      </c>
      <c r="D4" s="57" t="s">
        <v>241</v>
      </c>
      <c r="E4" s="32" t="s">
        <v>258</v>
      </c>
      <c r="F4" s="32" t="s">
        <v>26</v>
      </c>
      <c r="G4" s="32" t="s">
        <v>55</v>
      </c>
    </row>
    <row r="5" spans="1:7" x14ac:dyDescent="0.3">
      <c r="B5" s="56">
        <v>1</v>
      </c>
      <c r="C5" s="56">
        <v>2</v>
      </c>
      <c r="D5" s="56">
        <v>3</v>
      </c>
      <c r="E5" s="34">
        <v>5</v>
      </c>
      <c r="F5" s="34" t="s">
        <v>39</v>
      </c>
      <c r="G5" s="34" t="s">
        <v>234</v>
      </c>
    </row>
    <row r="6" spans="1:7" ht="15.75" customHeight="1" x14ac:dyDescent="0.3">
      <c r="B6" s="6" t="s">
        <v>53</v>
      </c>
      <c r="C6" s="81">
        <f>C8+C11</f>
        <v>291213.57</v>
      </c>
      <c r="D6" s="50">
        <f>'Rashodi prema izvorima finan'!D6</f>
        <v>685050</v>
      </c>
      <c r="E6" s="81">
        <f>E8+E11</f>
        <v>352161.5</v>
      </c>
      <c r="F6" s="133">
        <f>E6/C6</f>
        <v>1.2092894572186317</v>
      </c>
      <c r="G6" s="133">
        <f>E6/D6</f>
        <v>0.51406685643383698</v>
      </c>
    </row>
    <row r="7" spans="1:7" ht="15.75" customHeight="1" x14ac:dyDescent="0.3">
      <c r="B7" s="59" t="s">
        <v>154</v>
      </c>
      <c r="C7" s="81">
        <f>C6</f>
        <v>291213.57</v>
      </c>
      <c r="D7" s="50">
        <f>D8+D11</f>
        <v>685050</v>
      </c>
      <c r="E7" s="81">
        <f>'Rashodi prema izvorima finan'!E23</f>
        <v>352161.5</v>
      </c>
      <c r="F7" s="133">
        <f t="shared" ref="F7:F11" si="0">E7/C7</f>
        <v>1.2092894572186317</v>
      </c>
      <c r="G7" s="133">
        <f t="shared" ref="G7:G11" si="1">E7/D7</f>
        <v>0.51406685643383698</v>
      </c>
    </row>
    <row r="8" spans="1:7" x14ac:dyDescent="0.3">
      <c r="B8" s="13" t="s">
        <v>155</v>
      </c>
      <c r="C8" s="82">
        <v>281623</v>
      </c>
      <c r="D8" s="49">
        <f>D6-D11</f>
        <v>658570</v>
      </c>
      <c r="E8" s="82">
        <f>E10</f>
        <v>344100.19</v>
      </c>
      <c r="F8" s="134">
        <f t="shared" si="0"/>
        <v>1.2218469017090223</v>
      </c>
      <c r="G8" s="134">
        <f t="shared" si="1"/>
        <v>0.52249599890672216</v>
      </c>
    </row>
    <row r="9" spans="1:7" x14ac:dyDescent="0.3">
      <c r="B9" s="17" t="s">
        <v>156</v>
      </c>
      <c r="C9" s="82" t="s">
        <v>162</v>
      </c>
      <c r="D9" s="49">
        <v>0</v>
      </c>
      <c r="E9" s="82" t="s">
        <v>162</v>
      </c>
      <c r="F9" s="134" t="s">
        <v>162</v>
      </c>
      <c r="G9" s="134" t="s">
        <v>162</v>
      </c>
    </row>
    <row r="10" spans="1:7" x14ac:dyDescent="0.3">
      <c r="B10" s="12" t="s">
        <v>157</v>
      </c>
      <c r="C10" s="82">
        <v>281623</v>
      </c>
      <c r="D10" s="49">
        <f>D8</f>
        <v>658570</v>
      </c>
      <c r="E10" s="82">
        <f>E7-E11</f>
        <v>344100.19</v>
      </c>
      <c r="F10" s="134">
        <f t="shared" si="0"/>
        <v>1.2218469017090223</v>
      </c>
      <c r="G10" s="134">
        <f t="shared" si="1"/>
        <v>0.52249599890672216</v>
      </c>
    </row>
    <row r="11" spans="1:7" x14ac:dyDescent="0.3">
      <c r="B11" s="59" t="s">
        <v>158</v>
      </c>
      <c r="C11" s="81">
        <f>233+200+9157.57</f>
        <v>9590.57</v>
      </c>
      <c r="D11" s="50">
        <v>26480</v>
      </c>
      <c r="E11" s="81">
        <v>8061.31</v>
      </c>
      <c r="F11" s="133">
        <f t="shared" si="0"/>
        <v>0.84054545246007284</v>
      </c>
      <c r="G11" s="133">
        <f t="shared" si="1"/>
        <v>0.30443013595166163</v>
      </c>
    </row>
    <row r="12" spans="1:7" x14ac:dyDescent="0.3">
      <c r="A12" s="54"/>
      <c r="B12" s="54"/>
    </row>
    <row r="13" spans="1:7" x14ac:dyDescent="0.3">
      <c r="A13" s="54"/>
      <c r="B13" s="28"/>
      <c r="C13" s="28"/>
      <c r="D13" s="28"/>
      <c r="E13" s="28"/>
      <c r="F13" s="28"/>
      <c r="G13" s="28"/>
    </row>
    <row r="14" spans="1:7" x14ac:dyDescent="0.3">
      <c r="A14" s="54"/>
      <c r="B14" s="28"/>
      <c r="C14" s="28"/>
      <c r="D14" s="28"/>
      <c r="E14" s="28"/>
      <c r="F14" s="28"/>
      <c r="G14" s="28"/>
    </row>
    <row r="15" spans="1:7" x14ac:dyDescent="0.3">
      <c r="A15" s="54"/>
      <c r="B15" s="28"/>
      <c r="C15" s="28"/>
      <c r="D15" s="28"/>
      <c r="E15" s="28"/>
      <c r="F15" s="28"/>
      <c r="G15" s="28"/>
    </row>
    <row r="16" spans="1:7" x14ac:dyDescent="0.3">
      <c r="A16" s="54"/>
      <c r="B16" s="54"/>
    </row>
    <row r="17" spans="1:2" x14ac:dyDescent="0.3">
      <c r="A17" s="54"/>
      <c r="B17" s="54"/>
    </row>
    <row r="18" spans="1:2" x14ac:dyDescent="0.3">
      <c r="A18" s="54"/>
      <c r="B18" s="54"/>
    </row>
    <row r="19" spans="1:2" x14ac:dyDescent="0.3">
      <c r="A19" s="54"/>
      <c r="B19" s="54"/>
    </row>
    <row r="20" spans="1:2" x14ac:dyDescent="0.3">
      <c r="A20" s="54"/>
      <c r="B20" s="54"/>
    </row>
    <row r="21" spans="1:2" x14ac:dyDescent="0.3">
      <c r="A21" s="54"/>
      <c r="B21" s="54"/>
    </row>
    <row r="22" spans="1:2" x14ac:dyDescent="0.3">
      <c r="A22" s="54"/>
      <c r="B22" s="54"/>
    </row>
    <row r="23" spans="1:2" x14ac:dyDescent="0.3">
      <c r="A23" s="54"/>
      <c r="B23" s="54"/>
    </row>
    <row r="24" spans="1:2" x14ac:dyDescent="0.3">
      <c r="A24" s="54"/>
      <c r="B24" s="54"/>
    </row>
    <row r="25" spans="1:2" x14ac:dyDescent="0.3">
      <c r="A25" s="54"/>
      <c r="B25" s="54"/>
    </row>
    <row r="26" spans="1:2" x14ac:dyDescent="0.3">
      <c r="A26" s="54"/>
      <c r="B26" s="54"/>
    </row>
    <row r="27" spans="1:2" x14ac:dyDescent="0.3">
      <c r="A27" s="54"/>
      <c r="B27" s="54"/>
    </row>
    <row r="28" spans="1:2" x14ac:dyDescent="0.3">
      <c r="A28" s="54"/>
      <c r="B28" s="54"/>
    </row>
    <row r="29" spans="1:2" x14ac:dyDescent="0.3">
      <c r="A29" s="54"/>
      <c r="B29" s="54"/>
    </row>
    <row r="30" spans="1:2" x14ac:dyDescent="0.3">
      <c r="A30" s="54"/>
      <c r="B30" s="54"/>
    </row>
    <row r="31" spans="1:2" x14ac:dyDescent="0.3">
      <c r="A31" s="54"/>
      <c r="B31" s="54"/>
    </row>
    <row r="32" spans="1:2" x14ac:dyDescent="0.3">
      <c r="A32" s="54"/>
      <c r="B32" s="54"/>
    </row>
    <row r="33" spans="1:2" x14ac:dyDescent="0.3">
      <c r="A33" s="54"/>
      <c r="B33" s="54"/>
    </row>
    <row r="34" spans="1:2" x14ac:dyDescent="0.3">
      <c r="A34" s="54"/>
      <c r="B34" s="54"/>
    </row>
    <row r="35" spans="1:2" x14ac:dyDescent="0.3">
      <c r="A35" s="54"/>
      <c r="B35" s="54"/>
    </row>
    <row r="36" spans="1:2" x14ac:dyDescent="0.3">
      <c r="A36" s="54"/>
      <c r="B36" s="54"/>
    </row>
    <row r="37" spans="1:2" x14ac:dyDescent="0.3">
      <c r="A37" s="54"/>
      <c r="B37" s="54"/>
    </row>
    <row r="38" spans="1:2" x14ac:dyDescent="0.3">
      <c r="A38" s="54"/>
      <c r="B38" s="54"/>
    </row>
    <row r="39" spans="1:2" x14ac:dyDescent="0.3">
      <c r="A39" s="54"/>
      <c r="B39" s="54"/>
    </row>
    <row r="40" spans="1:2" x14ac:dyDescent="0.3">
      <c r="A40" s="54"/>
      <c r="B40" s="54"/>
    </row>
    <row r="41" spans="1:2" x14ac:dyDescent="0.3">
      <c r="A41" s="54"/>
      <c r="B41" s="54"/>
    </row>
    <row r="42" spans="1:2" x14ac:dyDescent="0.3">
      <c r="A42" s="54"/>
      <c r="B42" s="54"/>
    </row>
    <row r="43" spans="1:2" x14ac:dyDescent="0.3">
      <c r="A43" s="54"/>
      <c r="B43" s="54"/>
    </row>
    <row r="44" spans="1:2" x14ac:dyDescent="0.3">
      <c r="A44" s="54"/>
      <c r="B44" s="54"/>
    </row>
    <row r="45" spans="1:2" x14ac:dyDescent="0.3">
      <c r="A45" s="54"/>
      <c r="B45" s="54"/>
    </row>
    <row r="46" spans="1:2" x14ac:dyDescent="0.3">
      <c r="A46" s="54"/>
      <c r="B46" s="54"/>
    </row>
    <row r="47" spans="1:2" x14ac:dyDescent="0.3">
      <c r="A47" s="54"/>
      <c r="B47" s="54"/>
    </row>
    <row r="48" spans="1:2" x14ac:dyDescent="0.3">
      <c r="A48" s="54"/>
      <c r="B48" s="54"/>
    </row>
    <row r="49" spans="1:2" x14ac:dyDescent="0.3">
      <c r="A49" s="54"/>
      <c r="B49" s="54"/>
    </row>
    <row r="50" spans="1:2" x14ac:dyDescent="0.3">
      <c r="A50" s="54"/>
      <c r="B50" s="54"/>
    </row>
    <row r="51" spans="1:2" x14ac:dyDescent="0.3">
      <c r="A51" s="54"/>
      <c r="B51" s="54"/>
    </row>
    <row r="52" spans="1:2" x14ac:dyDescent="0.3">
      <c r="A52" s="54"/>
      <c r="B52" s="54"/>
    </row>
    <row r="53" spans="1:2" x14ac:dyDescent="0.3">
      <c r="A53" s="54"/>
      <c r="B53" s="54"/>
    </row>
    <row r="54" spans="1:2" x14ac:dyDescent="0.3">
      <c r="A54" s="54"/>
      <c r="B54" s="54"/>
    </row>
    <row r="55" spans="1:2" x14ac:dyDescent="0.3">
      <c r="A55" s="54"/>
      <c r="B55" s="54"/>
    </row>
    <row r="56" spans="1:2" x14ac:dyDescent="0.3">
      <c r="A56" s="54"/>
      <c r="B56" s="54"/>
    </row>
    <row r="57" spans="1:2" x14ac:dyDescent="0.3">
      <c r="A57" s="54"/>
      <c r="B57" s="54"/>
    </row>
    <row r="58" spans="1:2" x14ac:dyDescent="0.3">
      <c r="A58" s="54"/>
      <c r="B58" s="54"/>
    </row>
    <row r="59" spans="1:2" x14ac:dyDescent="0.3">
      <c r="A59" s="54"/>
      <c r="B59" s="54"/>
    </row>
    <row r="60" spans="1:2" x14ac:dyDescent="0.3">
      <c r="A60" s="54"/>
      <c r="B60" s="54"/>
    </row>
    <row r="61" spans="1:2" x14ac:dyDescent="0.3">
      <c r="A61" s="54"/>
      <c r="B61" s="54"/>
    </row>
  </sheetData>
  <mergeCells count="1">
    <mergeCell ref="B2:G2"/>
  </mergeCells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2"/>
  <sheetViews>
    <sheetView workbookViewId="0">
      <selection activeCell="L13" sqref="L13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9" width="25.33203125" customWidth="1"/>
    <col min="10" max="11" width="15.6640625" customWidth="1"/>
  </cols>
  <sheetData>
    <row r="1" spans="2:11" ht="18" customHeight="1" x14ac:dyDescent="0.3">
      <c r="B1" s="2"/>
      <c r="C1" s="2"/>
      <c r="D1" s="14"/>
      <c r="E1" s="2"/>
      <c r="F1" s="2"/>
      <c r="G1" s="2"/>
      <c r="H1" s="2"/>
      <c r="I1" s="2"/>
      <c r="J1" s="2"/>
      <c r="K1" s="14"/>
    </row>
    <row r="2" spans="2:11" ht="15.75" customHeight="1" x14ac:dyDescent="0.3">
      <c r="B2" s="217" t="s">
        <v>10</v>
      </c>
      <c r="C2" s="217"/>
      <c r="D2" s="217"/>
      <c r="E2" s="217"/>
      <c r="F2" s="217"/>
      <c r="G2" s="217"/>
      <c r="H2" s="217"/>
      <c r="I2" s="217"/>
      <c r="J2" s="217"/>
      <c r="K2" s="217"/>
    </row>
    <row r="3" spans="2:11" ht="17.399999999999999" x14ac:dyDescent="0.3">
      <c r="B3" s="43"/>
      <c r="C3" s="43"/>
      <c r="D3" s="43"/>
      <c r="E3" s="43"/>
      <c r="F3" s="43"/>
      <c r="G3" s="43"/>
      <c r="H3" s="43"/>
      <c r="I3" s="44"/>
      <c r="J3" s="44"/>
      <c r="K3" s="44"/>
    </row>
    <row r="4" spans="2:11" ht="18" customHeight="1" x14ac:dyDescent="0.3">
      <c r="B4" s="217" t="s">
        <v>58</v>
      </c>
      <c r="C4" s="217"/>
      <c r="D4" s="217"/>
      <c r="E4" s="217"/>
      <c r="F4" s="217"/>
      <c r="G4" s="217"/>
      <c r="H4" s="217"/>
      <c r="I4" s="217"/>
      <c r="J4" s="217"/>
      <c r="K4" s="217"/>
    </row>
    <row r="5" spans="2:11" ht="15.75" customHeight="1" x14ac:dyDescent="0.3">
      <c r="B5" s="217" t="s">
        <v>44</v>
      </c>
      <c r="C5" s="217"/>
      <c r="D5" s="217"/>
      <c r="E5" s="217"/>
      <c r="F5" s="217"/>
      <c r="G5" s="217"/>
      <c r="H5" s="217"/>
      <c r="I5" s="217"/>
      <c r="J5" s="217"/>
      <c r="K5" s="217"/>
    </row>
    <row r="6" spans="2:11" ht="17.399999999999999" x14ac:dyDescent="0.3">
      <c r="B6" s="43"/>
      <c r="C6" s="43"/>
      <c r="D6" s="43"/>
      <c r="E6" s="43"/>
      <c r="F6" s="43"/>
      <c r="G6" s="43"/>
      <c r="H6" s="43"/>
      <c r="I6" s="44"/>
      <c r="J6" s="44"/>
      <c r="K6" s="44"/>
    </row>
    <row r="7" spans="2:11" ht="25.5" customHeight="1" x14ac:dyDescent="0.3">
      <c r="B7" s="201" t="s">
        <v>7</v>
      </c>
      <c r="C7" s="202"/>
      <c r="D7" s="202"/>
      <c r="E7" s="202"/>
      <c r="F7" s="203"/>
      <c r="G7" s="35" t="s">
        <v>70</v>
      </c>
      <c r="H7" s="35" t="s">
        <v>65</v>
      </c>
      <c r="I7" s="35" t="s">
        <v>67</v>
      </c>
      <c r="J7" s="35" t="s">
        <v>26</v>
      </c>
      <c r="K7" s="35" t="s">
        <v>55</v>
      </c>
    </row>
    <row r="8" spans="2:11" x14ac:dyDescent="0.3">
      <c r="B8" s="201">
        <v>1</v>
      </c>
      <c r="C8" s="202"/>
      <c r="D8" s="202"/>
      <c r="E8" s="202"/>
      <c r="F8" s="203"/>
      <c r="G8" s="36">
        <v>2</v>
      </c>
      <c r="H8" s="36">
        <v>3</v>
      </c>
      <c r="I8" s="36">
        <v>5</v>
      </c>
      <c r="J8" s="36" t="s">
        <v>39</v>
      </c>
      <c r="K8" s="36" t="s">
        <v>40</v>
      </c>
    </row>
    <row r="9" spans="2:11" ht="26.4" x14ac:dyDescent="0.3">
      <c r="B9" s="6">
        <v>8</v>
      </c>
      <c r="C9" s="6"/>
      <c r="D9" s="6"/>
      <c r="E9" s="6"/>
      <c r="F9" s="6" t="s">
        <v>8</v>
      </c>
      <c r="G9" s="76">
        <v>0</v>
      </c>
      <c r="H9" s="76">
        <v>0</v>
      </c>
      <c r="I9" s="76">
        <v>0</v>
      </c>
      <c r="J9" s="76"/>
      <c r="K9" s="76"/>
    </row>
    <row r="10" spans="2:11" x14ac:dyDescent="0.3">
      <c r="B10" s="6"/>
      <c r="C10" s="11">
        <v>84</v>
      </c>
      <c r="D10" s="11"/>
      <c r="E10" s="11"/>
      <c r="F10" s="11" t="s">
        <v>12</v>
      </c>
      <c r="G10" s="76">
        <v>0</v>
      </c>
      <c r="H10" s="76">
        <v>0</v>
      </c>
      <c r="I10" s="76">
        <v>0</v>
      </c>
      <c r="J10" s="77"/>
      <c r="K10" s="77"/>
    </row>
    <row r="11" spans="2:11" ht="52.8" x14ac:dyDescent="0.3">
      <c r="B11" s="7"/>
      <c r="C11" s="7"/>
      <c r="D11" s="7">
        <v>841</v>
      </c>
      <c r="E11" s="7"/>
      <c r="F11" s="21" t="s">
        <v>45</v>
      </c>
      <c r="G11" s="76">
        <v>0</v>
      </c>
      <c r="H11" s="76">
        <v>0</v>
      </c>
      <c r="I11" s="76">
        <v>0</v>
      </c>
      <c r="J11" s="77"/>
      <c r="K11" s="77"/>
    </row>
    <row r="12" spans="2:11" ht="26.4" x14ac:dyDescent="0.3">
      <c r="B12" s="7"/>
      <c r="C12" s="7"/>
      <c r="D12" s="7"/>
      <c r="E12" s="7">
        <v>8413</v>
      </c>
      <c r="F12" s="21" t="s">
        <v>46</v>
      </c>
      <c r="G12" s="76">
        <v>0</v>
      </c>
      <c r="H12" s="76">
        <v>0</v>
      </c>
      <c r="I12" s="76">
        <v>0</v>
      </c>
      <c r="J12" s="77"/>
      <c r="K12" s="77"/>
    </row>
    <row r="13" spans="2:11" x14ac:dyDescent="0.3">
      <c r="B13" s="7"/>
      <c r="C13" s="7"/>
      <c r="D13" s="7"/>
      <c r="E13" s="8" t="s">
        <v>21</v>
      </c>
      <c r="F13" s="13"/>
      <c r="G13" s="76">
        <v>0</v>
      </c>
      <c r="H13" s="76">
        <v>0</v>
      </c>
      <c r="I13" s="76">
        <v>0</v>
      </c>
      <c r="J13" s="77"/>
      <c r="K13" s="77"/>
    </row>
    <row r="14" spans="2:11" ht="26.4" x14ac:dyDescent="0.3">
      <c r="B14" s="9">
        <v>5</v>
      </c>
      <c r="C14" s="10"/>
      <c r="D14" s="10"/>
      <c r="E14" s="10"/>
      <c r="F14" s="15" t="s">
        <v>9</v>
      </c>
      <c r="G14" s="76">
        <v>0</v>
      </c>
      <c r="H14" s="76">
        <v>0</v>
      </c>
      <c r="I14" s="76">
        <v>0</v>
      </c>
      <c r="J14" s="77"/>
      <c r="K14" s="77"/>
    </row>
    <row r="15" spans="2:11" ht="26.4" x14ac:dyDescent="0.3">
      <c r="B15" s="11"/>
      <c r="C15" s="11">
        <v>54</v>
      </c>
      <c r="D15" s="11"/>
      <c r="E15" s="11"/>
      <c r="F15" s="16" t="s">
        <v>13</v>
      </c>
      <c r="G15" s="76">
        <v>0</v>
      </c>
      <c r="H15" s="76">
        <v>0</v>
      </c>
      <c r="I15" s="76">
        <v>0</v>
      </c>
      <c r="J15" s="77"/>
      <c r="K15" s="77"/>
    </row>
    <row r="16" spans="2:11" ht="66" x14ac:dyDescent="0.3">
      <c r="B16" s="11"/>
      <c r="C16" s="11"/>
      <c r="D16" s="11">
        <v>541</v>
      </c>
      <c r="E16" s="21"/>
      <c r="F16" s="21" t="s">
        <v>47</v>
      </c>
      <c r="G16" s="76">
        <v>0</v>
      </c>
      <c r="H16" s="76">
        <v>0</v>
      </c>
      <c r="I16" s="76">
        <v>0</v>
      </c>
      <c r="J16" s="77"/>
      <c r="K16" s="77"/>
    </row>
    <row r="17" spans="2:11" ht="39.6" x14ac:dyDescent="0.3">
      <c r="B17" s="11"/>
      <c r="C17" s="11"/>
      <c r="D17" s="11"/>
      <c r="E17" s="21">
        <v>5413</v>
      </c>
      <c r="F17" s="21" t="s">
        <v>48</v>
      </c>
      <c r="G17" s="76">
        <v>0</v>
      </c>
      <c r="H17" s="76">
        <v>0</v>
      </c>
      <c r="I17" s="76">
        <v>0</v>
      </c>
      <c r="J17" s="77"/>
      <c r="K17" s="77"/>
    </row>
    <row r="18" spans="2:11" x14ac:dyDescent="0.3">
      <c r="B18" s="12"/>
      <c r="C18" s="10"/>
      <c r="D18" s="10"/>
      <c r="E18" s="10"/>
      <c r="F18" s="15" t="s">
        <v>21</v>
      </c>
      <c r="G18" s="76"/>
      <c r="H18" s="76"/>
      <c r="I18" s="77"/>
      <c r="J18" s="77"/>
      <c r="K18" s="77"/>
    </row>
    <row r="20" spans="2:11" x14ac:dyDescent="0.3">
      <c r="B20" s="28"/>
      <c r="C20" s="28"/>
      <c r="D20" s="28"/>
      <c r="E20" s="28"/>
      <c r="F20" s="28"/>
      <c r="G20" s="28"/>
      <c r="H20" s="28"/>
      <c r="I20" s="28"/>
      <c r="J20" s="28"/>
      <c r="K20" s="28"/>
    </row>
    <row r="21" spans="2:11" x14ac:dyDescent="0.3"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2:11" x14ac:dyDescent="0.3">
      <c r="B22" s="28"/>
      <c r="C22" s="28"/>
      <c r="D22" s="28"/>
      <c r="E22" s="28"/>
      <c r="F22" s="28"/>
      <c r="G22" s="28"/>
      <c r="H22" s="28"/>
      <c r="I22" s="28"/>
      <c r="J22" s="28"/>
      <c r="K22" s="28"/>
    </row>
  </sheetData>
  <mergeCells count="5">
    <mergeCell ref="B7:F7"/>
    <mergeCell ref="B8:F8"/>
    <mergeCell ref="B2:K2"/>
    <mergeCell ref="B4:K4"/>
    <mergeCell ref="B5:K5"/>
  </mergeCells>
  <pageMargins left="0.7" right="0.7" top="0.75" bottom="0.75" header="0.3" footer="0.3"/>
  <pageSetup paperSize="9"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workbookViewId="0">
      <selection activeCell="L12" sqref="L12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14"/>
      <c r="C1" s="14"/>
      <c r="D1" s="14"/>
      <c r="E1" s="14"/>
      <c r="F1" s="3"/>
      <c r="G1" s="3"/>
      <c r="H1" s="3"/>
    </row>
    <row r="2" spans="2:8" ht="15.75" customHeight="1" x14ac:dyDescent="0.3">
      <c r="B2" s="217" t="s">
        <v>49</v>
      </c>
      <c r="C2" s="217"/>
      <c r="D2" s="217"/>
      <c r="E2" s="217"/>
      <c r="F2" s="217"/>
      <c r="G2" s="217"/>
      <c r="H2" s="217"/>
    </row>
    <row r="3" spans="2:8" ht="17.399999999999999" x14ac:dyDescent="0.3">
      <c r="B3" s="43"/>
      <c r="C3" s="43"/>
      <c r="D3" s="43"/>
      <c r="E3" s="43"/>
      <c r="F3" s="44"/>
      <c r="G3" s="44"/>
      <c r="H3" s="44"/>
    </row>
    <row r="4" spans="2:8" ht="26.4" x14ac:dyDescent="0.3">
      <c r="B4" s="32" t="s">
        <v>7</v>
      </c>
      <c r="C4" s="32" t="s">
        <v>70</v>
      </c>
      <c r="D4" s="32" t="s">
        <v>65</v>
      </c>
      <c r="E4" s="32" t="s">
        <v>66</v>
      </c>
      <c r="F4" s="32" t="s">
        <v>67</v>
      </c>
      <c r="G4" s="32" t="s">
        <v>26</v>
      </c>
      <c r="H4" s="32" t="s">
        <v>55</v>
      </c>
    </row>
    <row r="5" spans="2:8" x14ac:dyDescent="0.3">
      <c r="B5" s="32">
        <v>1</v>
      </c>
      <c r="C5" s="32">
        <v>2</v>
      </c>
      <c r="D5" s="32">
        <v>3</v>
      </c>
      <c r="E5" s="32">
        <v>4</v>
      </c>
      <c r="F5" s="32">
        <v>5</v>
      </c>
      <c r="G5" s="32" t="s">
        <v>39</v>
      </c>
      <c r="H5" s="32" t="s">
        <v>40</v>
      </c>
    </row>
    <row r="6" spans="2:8" x14ac:dyDescent="0.3">
      <c r="B6" s="6" t="s">
        <v>50</v>
      </c>
      <c r="C6" s="4"/>
      <c r="D6" s="4"/>
      <c r="E6" s="5"/>
      <c r="F6" s="26"/>
      <c r="G6" s="26"/>
      <c r="H6" s="26"/>
    </row>
    <row r="7" spans="2:8" x14ac:dyDescent="0.3">
      <c r="B7" s="6" t="s">
        <v>18</v>
      </c>
      <c r="C7" s="4"/>
      <c r="D7" s="4"/>
      <c r="E7" s="4"/>
      <c r="F7" s="26"/>
      <c r="G7" s="26"/>
      <c r="H7" s="26"/>
    </row>
    <row r="8" spans="2:8" x14ac:dyDescent="0.3">
      <c r="B8" s="18" t="s">
        <v>19</v>
      </c>
      <c r="C8" s="4"/>
      <c r="D8" s="4"/>
      <c r="E8" s="4"/>
      <c r="F8" s="26"/>
      <c r="G8" s="26"/>
      <c r="H8" s="26"/>
    </row>
    <row r="9" spans="2:8" x14ac:dyDescent="0.3">
      <c r="B9" s="19" t="s">
        <v>20</v>
      </c>
      <c r="C9" s="4"/>
      <c r="D9" s="4"/>
      <c r="E9" s="4"/>
      <c r="F9" s="26"/>
      <c r="G9" s="26"/>
      <c r="H9" s="26"/>
    </row>
    <row r="10" spans="2:8" x14ac:dyDescent="0.3">
      <c r="B10" s="19" t="s">
        <v>21</v>
      </c>
      <c r="C10" s="4"/>
      <c r="D10" s="4"/>
      <c r="E10" s="4"/>
      <c r="F10" s="26"/>
      <c r="G10" s="26"/>
      <c r="H10" s="26"/>
    </row>
    <row r="11" spans="2:8" x14ac:dyDescent="0.3">
      <c r="B11" s="6" t="s">
        <v>22</v>
      </c>
      <c r="C11" s="4"/>
      <c r="D11" s="4"/>
      <c r="E11" s="5"/>
      <c r="F11" s="26"/>
      <c r="G11" s="26"/>
      <c r="H11" s="26"/>
    </row>
    <row r="12" spans="2:8" x14ac:dyDescent="0.3">
      <c r="B12" s="20" t="s">
        <v>23</v>
      </c>
      <c r="C12" s="4"/>
      <c r="D12" s="4"/>
      <c r="E12" s="5"/>
      <c r="F12" s="26"/>
      <c r="G12" s="26"/>
      <c r="H12" s="26"/>
    </row>
    <row r="13" spans="2:8" x14ac:dyDescent="0.3">
      <c r="B13" s="6" t="s">
        <v>24</v>
      </c>
      <c r="C13" s="4"/>
      <c r="D13" s="4"/>
      <c r="E13" s="5"/>
      <c r="F13" s="26"/>
      <c r="G13" s="26"/>
      <c r="H13" s="26"/>
    </row>
    <row r="14" spans="2:8" x14ac:dyDescent="0.3">
      <c r="B14" s="20" t="s">
        <v>25</v>
      </c>
      <c r="C14" s="4"/>
      <c r="D14" s="4"/>
      <c r="E14" s="5"/>
      <c r="F14" s="26"/>
      <c r="G14" s="26"/>
      <c r="H14" s="26"/>
    </row>
    <row r="15" spans="2:8" x14ac:dyDescent="0.3">
      <c r="B15" s="11" t="s">
        <v>15</v>
      </c>
      <c r="C15" s="4"/>
      <c r="D15" s="4"/>
      <c r="E15" s="5"/>
      <c r="F15" s="26"/>
      <c r="G15" s="26"/>
      <c r="H15" s="26"/>
    </row>
    <row r="16" spans="2:8" x14ac:dyDescent="0.3">
      <c r="B16" s="20"/>
      <c r="C16" s="4"/>
      <c r="D16" s="4"/>
      <c r="E16" s="5"/>
      <c r="F16" s="26"/>
      <c r="G16" s="26"/>
      <c r="H16" s="26"/>
    </row>
    <row r="17" spans="2:8" ht="15.75" customHeight="1" x14ac:dyDescent="0.3">
      <c r="B17" s="6" t="s">
        <v>51</v>
      </c>
      <c r="C17" s="4"/>
      <c r="D17" s="4"/>
      <c r="E17" s="5"/>
      <c r="F17" s="26"/>
      <c r="G17" s="26"/>
      <c r="H17" s="26"/>
    </row>
    <row r="18" spans="2:8" ht="15.75" customHeight="1" x14ac:dyDescent="0.3">
      <c r="B18" s="6" t="s">
        <v>18</v>
      </c>
      <c r="C18" s="4"/>
      <c r="D18" s="4"/>
      <c r="E18" s="4"/>
      <c r="F18" s="26"/>
      <c r="G18" s="26"/>
      <c r="H18" s="26"/>
    </row>
    <row r="19" spans="2:8" x14ac:dyDescent="0.3">
      <c r="B19" s="18" t="s">
        <v>19</v>
      </c>
      <c r="C19" s="4"/>
      <c r="D19" s="4"/>
      <c r="E19" s="4"/>
      <c r="F19" s="26"/>
      <c r="G19" s="26"/>
      <c r="H19" s="26"/>
    </row>
    <row r="20" spans="2:8" x14ac:dyDescent="0.3">
      <c r="B20" s="19" t="s">
        <v>20</v>
      </c>
      <c r="C20" s="4"/>
      <c r="D20" s="4"/>
      <c r="E20" s="4"/>
      <c r="F20" s="26"/>
      <c r="G20" s="26"/>
      <c r="H20" s="26"/>
    </row>
    <row r="21" spans="2:8" x14ac:dyDescent="0.3">
      <c r="B21" s="19" t="s">
        <v>21</v>
      </c>
      <c r="C21" s="4"/>
      <c r="D21" s="4"/>
      <c r="E21" s="4"/>
      <c r="F21" s="26"/>
      <c r="G21" s="26"/>
      <c r="H21" s="26"/>
    </row>
    <row r="22" spans="2:8" x14ac:dyDescent="0.3">
      <c r="B22" s="6" t="s">
        <v>22</v>
      </c>
      <c r="C22" s="4"/>
      <c r="D22" s="4"/>
      <c r="E22" s="5"/>
      <c r="F22" s="26"/>
      <c r="G22" s="26"/>
      <c r="H22" s="26"/>
    </row>
    <row r="23" spans="2:8" x14ac:dyDescent="0.3">
      <c r="B23" s="20" t="s">
        <v>23</v>
      </c>
      <c r="C23" s="4"/>
      <c r="D23" s="4"/>
      <c r="E23" s="5"/>
      <c r="F23" s="26"/>
      <c r="G23" s="26"/>
      <c r="H23" s="26"/>
    </row>
    <row r="24" spans="2:8" x14ac:dyDescent="0.3">
      <c r="B24" s="6" t="s">
        <v>24</v>
      </c>
      <c r="C24" s="4"/>
      <c r="D24" s="4"/>
      <c r="E24" s="5"/>
      <c r="F24" s="26"/>
      <c r="G24" s="26"/>
      <c r="H24" s="26"/>
    </row>
    <row r="25" spans="2:8" x14ac:dyDescent="0.3">
      <c r="B25" s="20" t="s">
        <v>25</v>
      </c>
      <c r="C25" s="4"/>
      <c r="D25" s="4"/>
      <c r="E25" s="5"/>
      <c r="F25" s="26"/>
      <c r="G25" s="26"/>
      <c r="H25" s="26"/>
    </row>
    <row r="26" spans="2:8" x14ac:dyDescent="0.3">
      <c r="B26" s="11" t="s">
        <v>15</v>
      </c>
      <c r="C26" s="4"/>
      <c r="D26" s="4"/>
      <c r="E26" s="5"/>
      <c r="F26" s="26"/>
      <c r="G26" s="26"/>
      <c r="H26" s="26"/>
    </row>
    <row r="28" spans="2:8" x14ac:dyDescent="0.3">
      <c r="B28" s="37"/>
      <c r="C28" s="37"/>
      <c r="D28" s="37"/>
      <c r="E28" s="37"/>
      <c r="F28" s="37"/>
      <c r="G28" s="37"/>
      <c r="H28" s="37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2</vt:i4>
      </vt:variant>
    </vt:vector>
  </HeadingPairs>
  <TitlesOfParts>
    <vt:vector size="12" baseType="lpstr">
      <vt:lpstr>SAŽETAK</vt:lpstr>
      <vt:lpstr>PRENESENI VIŠAK ILI MANJAK</vt:lpstr>
      <vt:lpstr> Račun prihoda i rashoda</vt:lpstr>
      <vt:lpstr>Prihodi -podaci za grafikon</vt:lpstr>
      <vt:lpstr>Rashodi-podaci za grafikon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</cp:lastModifiedBy>
  <cp:lastPrinted>2023-08-24T12:14:57Z</cp:lastPrinted>
  <dcterms:created xsi:type="dcterms:W3CDTF">2022-08-12T12:51:27Z</dcterms:created>
  <dcterms:modified xsi:type="dcterms:W3CDTF">2025-07-25T09:37:53Z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